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16" documentId="13_ncr:1_{64C51936-4CB9-4674-97BC-B576A65F120C}" xr6:coauthVersionLast="47" xr6:coauthVersionMax="47" xr10:uidLastSave="{C932C878-CE0A-4B3B-944C-9E400343E283}"/>
  <workbookProtection workbookAlgorithmName="SHA-512" workbookHashValue="2T2E9NEkkW8pnoP+WTkRZKEIBqjhhRI7q/l4OfjXPL/atUPc4SUnNkn3e4tl/pBVPkZzfHsRVoW2FowuKacUXw==" workbookSaltValue="uT7FhdAmr5xIxX0e4CCxew==" workbookSpinCount="100000" lockStructure="1"/>
  <bookViews>
    <workbookView xWindow="975" yWindow="-120" windowWidth="27945" windowHeight="16440" xr2:uid="{00000000-000D-0000-FFFF-FFFF00000000}"/>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externalReferences>
    <externalReference r:id="rId7"/>
  </externalReferences>
  <definedNames>
    <definedName name="AUTOA">'A) TRAYECTORIA ACADÉMICA'!$F$6</definedName>
    <definedName name="AUTOB">'B) EXPERIENCIA INVESTIGADORA'!$L$6</definedName>
    <definedName name="AUTOB1">'B) EXPERIENCIA INVESTIGADORA'!$L$7</definedName>
    <definedName name="AUTOB2">'B) EXPERIENCIA INVESTIGADORA'!$L$48</definedName>
    <definedName name="AUTOB3">'B) EXPERIENCIA INVESTIGADORA'!$L$61</definedName>
    <definedName name="AUTOB4">'[1]B) EXPERIENCIA INVESTIGADORA'!$L$73</definedName>
    <definedName name="AUTOB5">'[1]B) EXPERIENCIA INVESTIGADORA'!$L$114</definedName>
    <definedName name="AUTOC">'C) OTROS MÉRITOS'!$J$6</definedName>
    <definedName name="AUTOTOTAL">'DATOS DEL SOLICITANTE'!$F$12</definedName>
    <definedName name="CCVALA">'A) TRAYECTORIA ACADÉMICA'!$G$6</definedName>
    <definedName name="CCVALB">'B) EXPERIENCIA INVESTIGADORA'!$M$6</definedName>
    <definedName name="CCVALB1">'B) EXPERIENCIA INVESTIGADORA'!$M$7</definedName>
    <definedName name="CCVALB2">'B) EXPERIENCIA INVESTIGADORA'!$M$48</definedName>
    <definedName name="CCVALB3">'B) EXPERIENCIA INVESTIGADORA'!$M$61</definedName>
    <definedName name="CCVALB4">'[1]B) EXPERIENCIA INVESTIGADORA'!$M$73</definedName>
    <definedName name="CCVALB5">'[1]B) EXPERIENCIA INVESTIGADORA'!$M$114</definedName>
    <definedName name="CCVALC">'C) OTROS MÉRITOS'!$K$6</definedName>
    <definedName name="CCVALTOTAL">'DATOS DEL SOLICITANTE'!$G$12</definedName>
    <definedName name="COEFNORM">'B) EXPERIENCIA INVESTIGADORA'!$M$4</definedName>
    <definedName name="COEFNORMC">'C) OTROS MÉRITOS'!$K$4</definedName>
    <definedName name="CONGRESO_INTERNACIONAL">RANGOS!$B$29:$B$30</definedName>
    <definedName name="CONGRESO_NACIONAL">RANGOS!$B$25:$B$26</definedName>
    <definedName name="CUARTILES">RANGOS!$B$2:$B$5</definedName>
    <definedName name="CUARTILES_ARTICULOS">RANGOS!$B$12:$B$17</definedName>
    <definedName name="CURSO">RANGOS!$E$11:$E$12</definedName>
    <definedName name="MCONGRESO_INTERNACIONAL">RANGOS!$B$28:$C$30</definedName>
    <definedName name="MCONGRESO_NACIONAL">RANGOS!$B$24:$C$26</definedName>
    <definedName name="MCUARTILES_ARTICULOS">RANGOS!$B$11:$C$17</definedName>
    <definedName name="MSI_NO">RANGOS!$B$7:$C$9</definedName>
    <definedName name="PONENTE_CONFERENCIAS">RANGOS!$B$34:$B$35</definedName>
    <definedName name="PONENTE_SEMINARIOS">RANGOS!$B$37:$B$38</definedName>
    <definedName name="POSICION_AUTOR">RANGOS!$D$2:$D$7</definedName>
    <definedName name="PROGRAMA">RANGOS!$G$2:$G$10</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0" i="6" l="1"/>
  <c r="K59" i="6"/>
  <c r="K61" i="6"/>
  <c r="L92" i="4"/>
  <c r="M92" i="4" s="1"/>
  <c r="L91" i="4"/>
  <c r="M91" i="4" s="1"/>
  <c r="L93" i="4"/>
  <c r="M93" i="4" s="1"/>
  <c r="L90" i="4"/>
  <c r="M90" i="4" s="1"/>
  <c r="L89" i="4"/>
  <c r="M89" i="4" s="1"/>
  <c r="J52" i="6" l="1"/>
  <c r="K52" i="6" s="1"/>
  <c r="J53" i="6"/>
  <c r="K53" i="6" s="1"/>
  <c r="L81" i="4"/>
  <c r="M81" i="4" s="1"/>
  <c r="L80" i="4"/>
  <c r="M80" i="4" s="1"/>
  <c r="L79" i="4"/>
  <c r="M79" i="4" s="1"/>
  <c r="L78" i="4"/>
  <c r="M78" i="4" s="1"/>
  <c r="L77" i="4"/>
  <c r="M77" i="4" s="1"/>
  <c r="L68" i="4"/>
  <c r="M68" i="4" s="1"/>
  <c r="L67" i="4"/>
  <c r="M67" i="4" s="1"/>
  <c r="L69" i="4"/>
  <c r="M69" i="4" s="1"/>
  <c r="L66" i="4"/>
  <c r="M66" i="4" s="1"/>
  <c r="L65" i="4"/>
  <c r="M65" i="4" s="1"/>
  <c r="L53" i="4"/>
  <c r="M53" i="4" s="1"/>
  <c r="L52" i="4"/>
  <c r="M52" i="4" s="1"/>
  <c r="J16" i="6" l="1"/>
  <c r="K16" i="6" s="1"/>
  <c r="J10" i="6"/>
  <c r="K10" i="6" s="1"/>
  <c r="J29" i="6" l="1"/>
  <c r="K29" i="6" s="1"/>
  <c r="J30" i="6"/>
  <c r="K30" i="6" s="1"/>
  <c r="J22" i="6"/>
  <c r="K22" i="6" s="1"/>
  <c r="J23" i="6"/>
  <c r="K23" i="6" s="1"/>
  <c r="L101" i="4"/>
  <c r="M101" i="4" s="1"/>
  <c r="L102" i="4"/>
  <c r="M102" i="4" s="1"/>
  <c r="L94" i="4"/>
  <c r="M94" i="4" s="1"/>
  <c r="L95" i="4"/>
  <c r="M95" i="4" s="1"/>
  <c r="L82" i="4"/>
  <c r="M82" i="4" s="1"/>
  <c r="L83" i="4"/>
  <c r="M83" i="4" s="1"/>
  <c r="L71" i="4"/>
  <c r="M71" i="4" s="1"/>
  <c r="L70" i="4"/>
  <c r="M70" i="4" s="1"/>
  <c r="F38" i="3"/>
  <c r="G38" i="3" s="1"/>
  <c r="F37" i="3"/>
  <c r="G37" i="3" s="1"/>
  <c r="F39" i="3"/>
  <c r="G39" i="3" s="1"/>
  <c r="F31" i="3"/>
  <c r="G31" i="3" s="1"/>
  <c r="F30" i="3"/>
  <c r="G30" i="3" s="1"/>
  <c r="F32" i="3"/>
  <c r="G32" i="3" s="1"/>
  <c r="L11" i="4" l="1"/>
  <c r="L12" i="4"/>
  <c r="M12" i="4" s="1"/>
  <c r="M11" i="4"/>
  <c r="M43" i="4"/>
  <c r="M42" i="4"/>
  <c r="M40" i="4"/>
  <c r="M39" i="4"/>
  <c r="M38" i="4"/>
  <c r="M37" i="4"/>
  <c r="M44" i="4"/>
  <c r="M41" i="4"/>
  <c r="M45" i="4"/>
  <c r="L31" i="4"/>
  <c r="M31" i="4" s="1"/>
  <c r="L30" i="4"/>
  <c r="M30" i="4"/>
  <c r="L24" i="4"/>
  <c r="M24" i="4" s="1"/>
  <c r="L23" i="4"/>
  <c r="M23" i="4"/>
  <c r="L17" i="4"/>
  <c r="M17" i="4"/>
  <c r="L16" i="4"/>
  <c r="M16" i="4"/>
  <c r="J24" i="6"/>
  <c r="J25" i="6"/>
  <c r="J19" i="6" s="1"/>
  <c r="J21" i="6"/>
  <c r="I5" i="6"/>
  <c r="H5" i="6"/>
  <c r="H4" i="6"/>
  <c r="C4" i="6"/>
  <c r="J5" i="4"/>
  <c r="I5" i="4"/>
  <c r="I4" i="4"/>
  <c r="C4" i="4"/>
  <c r="E5" i="3"/>
  <c r="D5" i="3"/>
  <c r="D4" i="3"/>
  <c r="C4" i="3"/>
  <c r="F41" i="3"/>
  <c r="G41" i="3" s="1"/>
  <c r="F40" i="3"/>
  <c r="G40" i="3" s="1"/>
  <c r="F36" i="3"/>
  <c r="G36" i="3" s="1"/>
  <c r="G35" i="3" s="1"/>
  <c r="F34" i="3"/>
  <c r="G34" i="3" s="1"/>
  <c r="F33" i="3"/>
  <c r="G33" i="3" s="1"/>
  <c r="F29" i="3"/>
  <c r="G29" i="3" s="1"/>
  <c r="F26" i="3"/>
  <c r="G26" i="3" s="1"/>
  <c r="F25" i="3"/>
  <c r="G25" i="3" s="1"/>
  <c r="F24" i="3"/>
  <c r="F22" i="3"/>
  <c r="G22" i="3" s="1"/>
  <c r="F21" i="3"/>
  <c r="G21" i="3" s="1"/>
  <c r="F20" i="3"/>
  <c r="G20" i="3" s="1"/>
  <c r="G19" i="3" s="1"/>
  <c r="F18" i="3"/>
  <c r="G18" i="3" s="1"/>
  <c r="F17" i="3"/>
  <c r="G17" i="3" s="1"/>
  <c r="F16" i="3"/>
  <c r="F15" i="3" s="1"/>
  <c r="F14" i="3"/>
  <c r="G14" i="3" s="1"/>
  <c r="F13" i="3"/>
  <c r="G13" i="3" s="1"/>
  <c r="F12" i="3"/>
  <c r="F9" i="3"/>
  <c r="G9" i="3" s="1"/>
  <c r="F8" i="3"/>
  <c r="G8" i="3" s="1"/>
  <c r="F7" i="3"/>
  <c r="G7" i="3" s="1"/>
  <c r="G12" i="3"/>
  <c r="K62" i="6"/>
  <c r="K56" i="6" s="1"/>
  <c r="K63" i="6"/>
  <c r="K58" i="6"/>
  <c r="K55" i="6"/>
  <c r="K51" i="6"/>
  <c r="K49" i="6" s="1"/>
  <c r="K39" i="6"/>
  <c r="K40" i="6"/>
  <c r="K36" i="6" s="1"/>
  <c r="K38" i="6"/>
  <c r="K31" i="6"/>
  <c r="K32" i="6"/>
  <c r="K24" i="6"/>
  <c r="K25" i="6"/>
  <c r="K19" i="6" s="1"/>
  <c r="K17" i="6"/>
  <c r="K12" i="6"/>
  <c r="M54" i="4"/>
  <c r="M46" i="4"/>
  <c r="M47" i="4"/>
  <c r="M36" i="4"/>
  <c r="M15" i="4"/>
  <c r="J47" i="6"/>
  <c r="K47" i="6" s="1"/>
  <c r="J48" i="6"/>
  <c r="K48" i="6" s="1"/>
  <c r="J46" i="6"/>
  <c r="J44" i="6" s="1"/>
  <c r="K21" i="6"/>
  <c r="L84" i="4"/>
  <c r="M84" i="4" s="1"/>
  <c r="L85" i="4"/>
  <c r="M85" i="4" s="1"/>
  <c r="L76" i="4"/>
  <c r="M76" i="4" s="1"/>
  <c r="L72" i="4"/>
  <c r="L73" i="4"/>
  <c r="M73" i="4" s="1"/>
  <c r="L64" i="4"/>
  <c r="M64" i="4" s="1"/>
  <c r="J54" i="6"/>
  <c r="K54" i="6" s="1"/>
  <c r="J55" i="6"/>
  <c r="J51" i="6"/>
  <c r="J43" i="6"/>
  <c r="K43" i="6" s="1"/>
  <c r="K41" i="6" s="1"/>
  <c r="J35" i="6"/>
  <c r="K35" i="6" s="1"/>
  <c r="K33" i="6" s="1"/>
  <c r="J31" i="6"/>
  <c r="J32" i="6"/>
  <c r="J28" i="6"/>
  <c r="K28" i="6" s="1"/>
  <c r="K26" i="6" s="1"/>
  <c r="J17" i="6"/>
  <c r="J18" i="6"/>
  <c r="K18" i="6" s="1"/>
  <c r="J15" i="6"/>
  <c r="J13" i="6" s="1"/>
  <c r="J11" i="6"/>
  <c r="K11" i="6" s="1"/>
  <c r="J12" i="6"/>
  <c r="J9" i="6"/>
  <c r="K9" i="6" s="1"/>
  <c r="L103" i="4"/>
  <c r="L98" i="4" s="1"/>
  <c r="L104" i="4"/>
  <c r="M104" i="4" s="1"/>
  <c r="L100" i="4"/>
  <c r="M100" i="4" s="1"/>
  <c r="L96" i="4"/>
  <c r="M96" i="4" s="1"/>
  <c r="L97" i="4"/>
  <c r="M97" i="4" s="1"/>
  <c r="L88" i="4"/>
  <c r="L59" i="4"/>
  <c r="M59" i="4" s="1"/>
  <c r="L55" i="4"/>
  <c r="M55" i="4" s="1"/>
  <c r="L60" i="4"/>
  <c r="M60" i="4" s="1"/>
  <c r="L58" i="4"/>
  <c r="M58" i="4" s="1"/>
  <c r="L54" i="4"/>
  <c r="L51" i="4"/>
  <c r="J7" i="6"/>
  <c r="J56" i="6"/>
  <c r="J49" i="6"/>
  <c r="J36" i="6"/>
  <c r="J33" i="6"/>
  <c r="L56" i="4"/>
  <c r="L32" i="4"/>
  <c r="M32" i="4" s="1"/>
  <c r="L33" i="4"/>
  <c r="M33" i="4" s="1"/>
  <c r="L29" i="4"/>
  <c r="M29" i="4" s="1"/>
  <c r="L25" i="4"/>
  <c r="M25" i="4" s="1"/>
  <c r="L26" i="4"/>
  <c r="M26" i="4" s="1"/>
  <c r="L22" i="4"/>
  <c r="M22" i="4" s="1"/>
  <c r="L18" i="4"/>
  <c r="M18" i="4" s="1"/>
  <c r="L19" i="4"/>
  <c r="M19" i="4" s="1"/>
  <c r="L15" i="4"/>
  <c r="L10" i="4"/>
  <c r="L8" i="4" s="1"/>
  <c r="L34" i="4"/>
  <c r="K7" i="6" l="1"/>
  <c r="M13" i="4"/>
  <c r="L49" i="4"/>
  <c r="L48" i="4" s="1"/>
  <c r="F9" i="10" s="1"/>
  <c r="K15" i="6"/>
  <c r="K13" i="6" s="1"/>
  <c r="K6" i="6" s="1"/>
  <c r="G11" i="10" s="1"/>
  <c r="K46" i="6"/>
  <c r="K44" i="6" s="1"/>
  <c r="M34" i="4"/>
  <c r="M20" i="4"/>
  <c r="J41" i="6"/>
  <c r="M51" i="4"/>
  <c r="M49" i="4" s="1"/>
  <c r="F11" i="3"/>
  <c r="J26" i="6"/>
  <c r="M56" i="4"/>
  <c r="M48" i="4" s="1"/>
  <c r="G9" i="10" s="1"/>
  <c r="L86" i="4"/>
  <c r="M10" i="4"/>
  <c r="M88" i="4"/>
  <c r="M86" i="4" s="1"/>
  <c r="G11" i="3"/>
  <c r="G10" i="3" s="1"/>
  <c r="G6" i="3" s="1"/>
  <c r="G6" i="10" s="1"/>
  <c r="F23" i="3"/>
  <c r="L13" i="4"/>
  <c r="M8" i="4"/>
  <c r="J6" i="6"/>
  <c r="M27" i="4"/>
  <c r="M7" i="4" s="1"/>
  <c r="G8" i="10" s="1"/>
  <c r="L27" i="4"/>
  <c r="M103" i="4"/>
  <c r="M98" i="4" s="1"/>
  <c r="L20" i="4"/>
  <c r="F11" i="10"/>
  <c r="M74" i="4"/>
  <c r="L62" i="4"/>
  <c r="L74" i="4"/>
  <c r="M72" i="4"/>
  <c r="M62" i="4" s="1"/>
  <c r="M61" i="4" s="1"/>
  <c r="M6" i="4" s="1"/>
  <c r="F35" i="3"/>
  <c r="G28" i="3"/>
  <c r="G27" i="3" s="1"/>
  <c r="F28" i="3"/>
  <c r="F27" i="3" s="1"/>
  <c r="G24" i="3"/>
  <c r="G23" i="3" s="1"/>
  <c r="F19" i="3"/>
  <c r="G16" i="3"/>
  <c r="G15" i="3" s="1"/>
  <c r="F10" i="3"/>
  <c r="L7" i="4" l="1"/>
  <c r="F8" i="10" s="1"/>
  <c r="L61" i="4"/>
  <c r="F10" i="10"/>
  <c r="L6" i="4"/>
  <c r="F7" i="10" s="1"/>
  <c r="G10" i="10"/>
  <c r="G7" i="10"/>
  <c r="F6" i="3"/>
  <c r="F6" i="10" s="1"/>
  <c r="F12" i="10"/>
  <c r="G12" i="10" l="1"/>
</calcChain>
</file>

<file path=xl/sharedStrings.xml><?xml version="1.0" encoding="utf-8"?>
<sst xmlns="http://schemas.openxmlformats.org/spreadsheetml/2006/main" count="251" uniqueCount="160">
  <si>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</si>
  <si>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</si>
  <si>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</si>
  <si>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</si>
  <si>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</si>
  <si>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</si>
  <si>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</si>
  <si>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</si>
  <si>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</si>
  <si>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</si>
  <si>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TÍTULO</t>
  </si>
  <si>
    <t>AÑO</t>
  </si>
  <si>
    <t>REVISTA</t>
  </si>
  <si>
    <t>Nº DE DOCUMENTO ACREDITATIVO</t>
  </si>
  <si>
    <t>VOLUMEN</t>
  </si>
  <si>
    <t>EDITORIAL</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</si>
  <si>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</si>
  <si>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</si>
  <si>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</si>
  <si>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</si>
  <si>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</si>
  <si>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</si>
  <si>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</si>
  <si>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</si>
  <si>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</si>
  <si>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</si>
  <si>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</si>
  <si>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</si>
  <si>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</si>
  <si>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</si>
  <si>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</si>
  <si>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</si>
  <si>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</si>
  <si>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</si>
  <si>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</si>
  <si>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</si>
  <si>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</si>
  <si>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</si>
  <si>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</si>
  <si>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</si>
  <si>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</si>
  <si>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</si>
  <si>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</si>
  <si>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</si>
  <si>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</si>
  <si>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</si>
  <si>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</si>
  <si>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</si>
  <si>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</si>
  <si>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</si>
  <si>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</si>
  <si>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</si>
  <si>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</si>
  <si>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</si>
  <si>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</si>
  <si>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</si>
  <si>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</si>
  <si>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</si>
  <si>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</si>
  <si>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PSICOLOGÍA</t>
  </si>
  <si>
    <t>GESTIÓN ESTRATÉGICA Y NEGOCIOS INTERNACIONALES</t>
  </si>
  <si>
    <t>GEOGRAFÍA</t>
  </si>
  <si>
    <t>EDUCACIÓN</t>
  </si>
  <si>
    <t>DERECHO</t>
  </si>
  <si>
    <t>CIENCIAS ECONÓMICAS, EMPRESARIALES Y SOCIALES</t>
  </si>
  <si>
    <t>PROGRAMA</t>
  </si>
  <si>
    <t>A. TRAYECTORIA ACADÉMICA POSTERIOR A LA LICENCIATURA/GRADO</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</si>
  <si>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</si>
  <si>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</si>
  <si>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</si>
  <si>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Patente licenciada</t>
  </si>
  <si>
    <t>Patente concedida</t>
  </si>
  <si>
    <t>PONENTE_CONFERENCIAS</t>
  </si>
  <si>
    <t>PONENTE_SEMINARIOS</t>
  </si>
  <si>
    <t>ESTANCIA</t>
  </si>
  <si>
    <t>1er decil</t>
  </si>
  <si>
    <t>CONGRESO</t>
  </si>
  <si>
    <t>REVISIÓN / INFORME</t>
  </si>
  <si>
    <t>B1.1a.- Libros incluidos en el SPI</t>
  </si>
  <si>
    <t>B1.1b.- Libros no incluidos en el SPI</t>
  </si>
  <si>
    <t>B1.2a.- Capítulos de libro incluidos en el SPI</t>
  </si>
  <si>
    <t>B1.2b.- Capítulos de libro no incluido en el SPI</t>
  </si>
  <si>
    <t>B.1. Publicaciones en revistas científicas, capítulos de libros y libros, se valorarán en función de los criterios que para cada campo científico reconoce la CNEAI. Se valorará la producción cuya publicación haya sido resultado de la realización de la tesis doctoral.</t>
  </si>
  <si>
    <t xml:space="preserve">B1.3.- Artículos científicos </t>
  </si>
  <si>
    <t>B.3. Asistencia y comunicaciones a congresos, conferencias y seminarios relacionados con la tesis doctoral</t>
  </si>
  <si>
    <t>B.3.1 Participación en Congresos Nacionales</t>
  </si>
  <si>
    <t>Comunicación oral/ponencia</t>
  </si>
  <si>
    <t>B.3.2 Participación en Congresos Internacionales</t>
  </si>
  <si>
    <t>B.3.3. Asistencia a congresos</t>
  </si>
  <si>
    <t>B.3.4. Intervención en Conferencias y Seminarios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</si>
  <si>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</si>
  <si>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</si>
  <si>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</si>
  <si>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</si>
  <si>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</si>
  <si>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BECA / AYUDA</t>
  </si>
  <si>
    <t>C5. Premio Extraordinario al mejor expediente académico de grado/licenciatura/máster oficial</t>
  </si>
  <si>
    <t>C.7.  Premio a comunicaciones presentadas a Congresos y otros similares</t>
  </si>
  <si>
    <t>C.8. Becas/Contratos postdoctorales de reconocido prestigio</t>
  </si>
  <si>
    <t>C.9.Informe técnico o revisión de artículos científicos</t>
  </si>
  <si>
    <t>C10. Actividades y resultados de transferencia no necesariamente susceptibles de protección</t>
  </si>
  <si>
    <t>Nº meses</t>
  </si>
  <si>
    <t>C6 Premios de Investigación y Transferencia de reconocido prestigio (diferentes a premios de Congreso)</t>
  </si>
  <si>
    <t>REVISTA / ENTIDAD</t>
  </si>
  <si>
    <t>CURSO</t>
  </si>
  <si>
    <t>RAMA CIENCIAS SOCIALES Y JURÍDICAS</t>
  </si>
  <si>
    <t>PROYECTO</t>
  </si>
  <si>
    <t>ENTIDAD FINANCIADORA</t>
  </si>
  <si>
    <t>TÍTULO PARTICIPACIÓN</t>
  </si>
  <si>
    <t>TÍTULO INTERVENCION</t>
  </si>
  <si>
    <t>CONFERENCIA</t>
  </si>
  <si>
    <t>ARTICULO</t>
  </si>
  <si>
    <t>Nº SEMANAS</t>
  </si>
  <si>
    <t>BECA/CONTRATO</t>
  </si>
  <si>
    <t>AUTOBAREMO</t>
  </si>
  <si>
    <t>CORRECCIÓN COMISION VALORACION</t>
  </si>
  <si>
    <t>NOMBRE Y APELLIDOS TUTOR/A</t>
  </si>
  <si>
    <t>NOMBRE Y APELLIDOS DIRECTOR/ES</t>
  </si>
  <si>
    <t>A</t>
  </si>
  <si>
    <t>B</t>
  </si>
  <si>
    <t>C</t>
  </si>
  <si>
    <t>TOTAL</t>
  </si>
  <si>
    <t>Notas aclaratorias (use este apartado para añadir alguna aclaración si le es necesario)</t>
  </si>
  <si>
    <t>ANOTACIONES ADICIONALES DE LA COMISIÓN DE VALORACIÓN</t>
  </si>
  <si>
    <t>APAR TADO</t>
  </si>
  <si>
    <t>AUTO BAREMO</t>
  </si>
  <si>
    <t>COMUNICACIÓN</t>
  </si>
  <si>
    <t>TURISMO</t>
  </si>
  <si>
    <t>PSICOLOGÍA DE LOS RECURSOS HUMANOS</t>
  </si>
  <si>
    <t>COM. VAL.</t>
  </si>
  <si>
    <t>B1</t>
  </si>
  <si>
    <t>B2</t>
  </si>
  <si>
    <t>B3</t>
  </si>
  <si>
    <t>INSTRUCCIONES GENERALES</t>
  </si>
  <si>
    <t xml:space="preserve">Por favor, lea con detenimiento las siguientes instrucciones antes de cumplimentar </t>
  </si>
  <si>
    <t>1. Las comisiones de evaluación podrán cambiar un mérito de apartado en caso de estimar que no ha sido presentado en el apartado correcto.</t>
  </si>
  <si>
    <t>2. Solo serán objeto de evaluación los méritos relacionados en la solicitud-currículum del solicitante</t>
  </si>
  <si>
    <t>3. Solo serán objeto de evaluación aquellos méritos relacionados que sean evidenciados con el correspondiente documento</t>
  </si>
  <si>
    <t>4. A efectos de evaluación, se considerarán los méritos aportados hasta el año siguiente a la fecha de lectura de la tesis doctoral</t>
  </si>
  <si>
    <t>5. No se considerarán méritos anteriores a la fecha de inicio de los estudios de doctorado.</t>
  </si>
  <si>
    <t>6. No se considerarán los méritos si el documento acreditativo correspondiente no está identificado conforme indica la convocatoria</t>
  </si>
  <si>
    <t>7. No se considerará “contrato posdoctoral de concurrencia competitiva” cuando habiendo disfrutado de un contrato predoctoral, se haya optado a que el 4º año sea contrato posdoctoral sin concurrencia competitiva</t>
  </si>
  <si>
    <t>8. Recordamos que debe indicarse explícitamente el periodo disfrutado del contrato pre o postdoctoral</t>
  </si>
  <si>
    <t>9. Solo se declararán en el apartado B los méritos relacionados con la tesis doctoral. En este sentido, en lo referente a las publicaciones, debe indicarse con qué capítulo 16 de la tesis se relaciona la aportación. Los méritos no relacionados con la tesis serán valorados en el apartado C.</t>
  </si>
  <si>
    <t>10. 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</si>
  <si>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11. En las áreas en las que los usos de orden de autores sean distintos, la posición del doctorando entre los autores deberá quedar justificada</t>
  </si>
  <si>
    <t>12. No se considerarán capítulos de libros las publicaciones incluidas en las Actas (proceedings) de un congreso ni en los libros de abstracts.</t>
  </si>
  <si>
    <t>13. La acreditación de las estancias en centros de investigación deberá presentarse acompañada de un informe del director de la tesis doctoral acerca de la relación de la estancia con la elaboración de la tesis. En el caso en que no se justifique, no se valorará.</t>
  </si>
  <si>
    <t>14. 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</si>
  <si>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15. Los méritos que se valorarán en el apartado B.3. se acreditarán mediante certificado expedido por el Secretariado de Transferencia de Conocimiento y Emprendimiento de la Universidad de Sevilla</t>
  </si>
  <si>
    <t>16.Los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</si>
  <si>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17. Se podrán utilizar cantidades con decimales para la valoración de méritos que se computen por tiempo (por ejemplo, periodos de estancias).</t>
  </si>
  <si>
    <t>19. En B.1.3 se debe incluir toda la información identificativa de la publicación y sus índices de impacto. No se considerará en el apartado C de “otros méritos” los contratos ya evaluados en el apartado A.4.</t>
  </si>
  <si>
    <t>20. En el apartado C, “otros méritos”, no se evaluarán méritos de docencia universitaria, ya que los Premios Extraordinarios consideran los resultados de investigación derivados de la tesis doctoral. Sí podrán considerarse acreditaciones de ANECA o actividades de divulgación científica.</t>
  </si>
  <si>
    <t>21. 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</si>
  <si>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22. El umbral mínimo de puntuación para otorgar PED será de 35 puntos</t>
  </si>
  <si>
    <t>2021-2022</t>
  </si>
  <si>
    <t>18. En el caso de contratos post, solo se tendrán en cuenta los meses que se disfruten en el año posterior a la defensa de la tesis, no aquellos obtenidos en esa fecha aunque no disfrutados. Se diferenciará entre contratos a tiempo completo (100% de la puntuación correspondiente) y tiempo parcial (50%).</t>
  </si>
  <si>
    <t>A5.- Estancias predoctorales y posdoctorales (*)</t>
  </si>
  <si>
    <t>(*) Para periodos de estancias superiores a un trimestre podrá introducir números decimales. Para estancias inferiores a un trimestre computar en el apartado C.3 (Otros méritos)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</si>
</sst>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6"/>
      <color rgb="FFFFC000"/>
      <name val="Arial Narrow"/>
      <family val="2"/>
    </font>
    <font>
      <b/>
      <sz val="11"/>
      <name val="Calibri"/>
      <family val="2"/>
      <scheme val="minor"/>
    </font>
    <font>
      <sz val="11"/>
      <name val="Calibri"/>
      <family val="2"/>
      <scheme val="minor"/>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304">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0" fillId="2" borderId="7" xfId="0" applyFill="1" applyBorder="1" applyAlignment="1" applyProtection="1">
      <alignment horizontal="left"/>
      <protection hidden="1"/>
    </xf>
    <xf numFmtId="0" fontId="0" fillId="2" borderId="10" xfId="0" applyFill="1" applyBorder="1" applyAlignment="1" applyProtection="1">
      <alignment horizontal="left"/>
      <protection hidden="1"/>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2" xfId="0" applyBorder="1"/>
    <xf numFmtId="0" fontId="0" fillId="0" borderId="24" xfId="0" applyBorder="1"/>
    <xf numFmtId="0" fontId="1" fillId="0" borderId="7" xfId="0" applyFont="1" applyBorder="1"/>
    <xf numFmtId="0" fontId="0" fillId="0" borderId="11" xfId="0" applyBorder="1" applyAlignment="1">
      <alignment horizontal="left"/>
    </xf>
    <xf numFmtId="0" fontId="0" fillId="0" borderId="24" xfId="0" applyBorder="1" applyAlignment="1">
      <alignment horizontal="left"/>
    </xf>
    <xf numFmtId="0" fontId="0" fillId="0" borderId="29" xfId="0" applyBorder="1"/>
    <xf numFmtId="0" fontId="0" fillId="0" borderId="28" xfId="0" applyBorder="1"/>
    <xf numFmtId="0" fontId="1" fillId="0" borderId="30" xfId="0" applyFont="1" applyBorder="1"/>
    <xf numFmtId="0" fontId="12" fillId="0" borderId="5" xfId="0" applyFont="1" applyBorder="1" applyAlignment="1">
      <alignment horizontal="center" vertical="center" wrapText="1"/>
    </xf>
    <xf numFmtId="0" fontId="0" fillId="3" borderId="0" xfId="0" applyFill="1" applyAlignment="1" applyProtection="1">
      <alignment horizontal="center"/>
      <protection hidden="1"/>
    </xf>
    <xf numFmtId="0" fontId="10" fillId="2" borderId="13"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4" fillId="5" borderId="32"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Alignment="1">
      <alignment horizontal="left"/>
    </xf>
    <xf numFmtId="0" fontId="16" fillId="0" borderId="22" xfId="0" applyFont="1" applyBorder="1"/>
    <xf numFmtId="0" fontId="16" fillId="0" borderId="23" xfId="0" applyFont="1" applyBorder="1" applyAlignment="1">
      <alignment horizontal="left"/>
    </xf>
    <xf numFmtId="0" fontId="1" fillId="0" borderId="10" xfId="0" applyFont="1" applyBorder="1"/>
    <xf numFmtId="0" fontId="16" fillId="0" borderId="9" xfId="0" applyFont="1" applyBorder="1"/>
    <xf numFmtId="0" fontId="16" fillId="0" borderId="10" xfId="0" applyFont="1" applyBorder="1" applyAlignment="1">
      <alignment horizontal="center"/>
    </xf>
    <xf numFmtId="0" fontId="16" fillId="0" borderId="11"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11" xfId="0" applyFont="1" applyBorder="1"/>
    <xf numFmtId="0" fontId="16" fillId="0" borderId="24" xfId="0" applyFont="1" applyBorder="1"/>
    <xf numFmtId="0" fontId="15" fillId="0" borderId="10" xfId="0" applyFont="1" applyBorder="1"/>
    <xf numFmtId="0" fontId="13" fillId="2" borderId="13" xfId="0" applyFont="1" applyFill="1" applyBorder="1" applyAlignment="1" applyProtection="1">
      <alignment horizontal="center" vertical="center"/>
      <protection locked="0"/>
    </xf>
    <xf numFmtId="0" fontId="18" fillId="0" borderId="16" xfId="0" applyFont="1" applyBorder="1"/>
    <xf numFmtId="0" fontId="19" fillId="0" borderId="35" xfId="0" applyFont="1" applyBorder="1"/>
    <xf numFmtId="0" fontId="19" fillId="0" borderId="7"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22" xfId="0" applyFont="1" applyBorder="1"/>
    <xf numFmtId="0" fontId="19" fillId="0" borderId="24" xfId="0" applyFont="1" applyBorder="1"/>
    <xf numFmtId="1" fontId="13" fillId="5" borderId="1" xfId="0" applyNumberFormat="1" applyFont="1" applyFill="1" applyBorder="1" applyAlignment="1" applyProtection="1">
      <alignment horizontal="center" vertical="center"/>
      <protection locked="0"/>
    </xf>
    <xf numFmtId="0" fontId="1" fillId="3" borderId="0" xfId="0" applyFont="1" applyFill="1"/>
    <xf numFmtId="0" fontId="0" fillId="3" borderId="0" xfId="0" applyFill="1"/>
    <xf numFmtId="0" fontId="1" fillId="2" borderId="16" xfId="0" applyFont="1" applyFill="1" applyBorder="1"/>
    <xf numFmtId="0" fontId="2" fillId="2" borderId="8" xfId="0" applyFont="1" applyFill="1" applyBorder="1" applyAlignment="1">
      <alignment horizontal="left" indent="1"/>
    </xf>
    <xf numFmtId="0" fontId="0" fillId="2" borderId="9" xfId="0" applyFill="1" applyBorder="1" applyAlignment="1">
      <alignment horizontal="left" indent="1"/>
    </xf>
    <xf numFmtId="0" fontId="1" fillId="2" borderId="17" xfId="0" applyFont="1" applyFill="1" applyBorder="1"/>
    <xf numFmtId="0" fontId="2" fillId="2" borderId="0" xfId="0" applyFont="1" applyFill="1" applyAlignment="1">
      <alignment horizontal="left" indent="1"/>
    </xf>
    <xf numFmtId="0" fontId="0" fillId="2" borderId="11" xfId="0" applyFill="1" applyBorder="1" applyAlignment="1">
      <alignment horizontal="left" indent="1"/>
    </xf>
    <xf numFmtId="0" fontId="3" fillId="4" borderId="10" xfId="0" applyFont="1" applyFill="1" applyBorder="1" applyAlignment="1">
      <alignment horizontal="center"/>
    </xf>
    <xf numFmtId="0" fontId="3" fillId="4" borderId="0" xfId="0" applyFont="1" applyFill="1" applyAlignment="1">
      <alignment horizontal="center"/>
    </xf>
    <xf numFmtId="0" fontId="3" fillId="4" borderId="11" xfId="0" applyFont="1" applyFill="1" applyBorder="1" applyAlignment="1">
      <alignment horizontal="center"/>
    </xf>
    <xf numFmtId="0" fontId="0" fillId="3" borderId="0" xfId="0" applyFill="1" applyAlignment="1">
      <alignment horizontal="left"/>
    </xf>
    <xf numFmtId="0" fontId="3" fillId="4" borderId="18" xfId="0" applyFont="1" applyFill="1" applyBorder="1" applyAlignment="1">
      <alignment horizontal="center" wrapText="1"/>
    </xf>
    <xf numFmtId="0" fontId="3" fillId="4" borderId="1" xfId="0" applyFont="1" applyFill="1" applyBorder="1" applyAlignment="1">
      <alignment horizontal="center" wrapText="1"/>
    </xf>
    <xf numFmtId="0" fontId="3" fillId="4" borderId="13" xfId="0" applyFont="1" applyFill="1" applyBorder="1" applyAlignment="1">
      <alignment horizontal="center"/>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vertical="center"/>
      <protection locked="0"/>
    </xf>
    <xf numFmtId="0" fontId="0" fillId="2" borderId="7" xfId="0" applyFill="1" applyBorder="1" applyAlignment="1">
      <alignment horizontal="left"/>
    </xf>
    <xf numFmtId="0" fontId="2" fillId="2" borderId="9" xfId="0" applyFont="1" applyFill="1" applyBorder="1" applyAlignment="1">
      <alignment horizontal="left" indent="1"/>
    </xf>
    <xf numFmtId="0" fontId="0" fillId="2" borderId="10" xfId="0" applyFill="1" applyBorder="1" applyAlignment="1">
      <alignment horizontal="left"/>
    </xf>
    <xf numFmtId="0" fontId="2" fillId="2" borderId="11" xfId="0" applyFont="1" applyFill="1" applyBorder="1" applyAlignment="1">
      <alignment horizontal="left" indent="1"/>
    </xf>
    <xf numFmtId="0" fontId="7" fillId="7" borderId="10" xfId="0" applyFont="1" applyFill="1" applyBorder="1" applyAlignment="1">
      <alignment vertical="center"/>
    </xf>
    <xf numFmtId="0" fontId="7" fillId="7" borderId="0" xfId="0" applyFont="1" applyFill="1" applyAlignment="1">
      <alignment vertical="center"/>
    </xf>
    <xf numFmtId="0" fontId="7" fillId="7" borderId="11" xfId="0" applyFont="1" applyFill="1" applyBorder="1" applyAlignment="1">
      <alignment vertical="center"/>
    </xf>
    <xf numFmtId="0" fontId="17" fillId="6" borderId="45" xfId="0" applyFont="1" applyFill="1" applyBorder="1" applyAlignment="1">
      <alignment horizontal="center" vertical="center"/>
    </xf>
    <xf numFmtId="0" fontId="10" fillId="4" borderId="0" xfId="0" applyFont="1" applyFill="1" applyAlignment="1">
      <alignment horizontal="center" vertical="center" wrapText="1"/>
    </xf>
    <xf numFmtId="0" fontId="7" fillId="8" borderId="7" xfId="0" applyFont="1" applyFill="1" applyBorder="1" applyAlignment="1">
      <alignment vertical="center"/>
    </xf>
    <xf numFmtId="0" fontId="7" fillId="8" borderId="8" xfId="0" applyFont="1" applyFill="1" applyBorder="1" applyAlignment="1">
      <alignment vertical="center"/>
    </xf>
    <xf numFmtId="0" fontId="7" fillId="8" borderId="9" xfId="0" applyFont="1" applyFill="1" applyBorder="1" applyAlignment="1">
      <alignment vertical="center"/>
    </xf>
    <xf numFmtId="0" fontId="10" fillId="4" borderId="6" xfId="0" applyFont="1" applyFill="1" applyBorder="1" applyAlignment="1">
      <alignment horizontal="center" vertical="center" wrapText="1"/>
    </xf>
    <xf numFmtId="0" fontId="17" fillId="6" borderId="36" xfId="0" applyFont="1" applyFill="1" applyBorder="1" applyAlignment="1">
      <alignment horizontal="center" vertical="center"/>
    </xf>
    <xf numFmtId="0" fontId="7" fillId="8" borderId="0" xfId="0" applyFont="1" applyFill="1" applyAlignment="1">
      <alignment vertical="center"/>
    </xf>
    <xf numFmtId="0" fontId="7" fillId="8" borderId="11" xfId="0" applyFont="1" applyFill="1" applyBorder="1" applyAlignment="1">
      <alignment vertical="center"/>
    </xf>
    <xf numFmtId="0" fontId="17" fillId="6" borderId="30" xfId="0" applyFont="1" applyFill="1" applyBorder="1" applyAlignment="1">
      <alignment horizontal="center" vertical="center"/>
    </xf>
    <xf numFmtId="0" fontId="7" fillId="8" borderId="10" xfId="0" applyFont="1" applyFill="1" applyBorder="1" applyAlignment="1">
      <alignment vertical="center"/>
    </xf>
    <xf numFmtId="0" fontId="10" fillId="4" borderId="6" xfId="0" applyFont="1" applyFill="1" applyBorder="1" applyAlignment="1">
      <alignment vertical="center" wrapText="1"/>
    </xf>
    <xf numFmtId="0" fontId="6" fillId="9" borderId="39"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6" fillId="10" borderId="39" xfId="0" applyFont="1" applyFill="1" applyBorder="1" applyAlignment="1" applyProtection="1">
      <alignment horizontal="center" vertical="center"/>
      <protection locked="0"/>
    </xf>
    <xf numFmtId="0" fontId="6" fillId="9" borderId="40" xfId="0" applyFont="1" applyFill="1" applyBorder="1" applyAlignment="1" applyProtection="1">
      <alignment horizontal="center" vertical="center"/>
      <protection locked="0"/>
    </xf>
    <xf numFmtId="0" fontId="6" fillId="11" borderId="40" xfId="0" applyFont="1" applyFill="1" applyBorder="1" applyAlignment="1" applyProtection="1">
      <alignment horizontal="center" vertical="center"/>
      <protection locked="0"/>
    </xf>
    <xf numFmtId="0" fontId="10" fillId="4" borderId="11" xfId="0" applyFont="1" applyFill="1" applyBorder="1" applyAlignment="1">
      <alignment horizontal="center" vertical="center" wrapText="1"/>
    </xf>
    <xf numFmtId="0" fontId="13" fillId="5" borderId="3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9" borderId="27" xfId="0" applyFont="1" applyFill="1" applyBorder="1" applyAlignment="1" applyProtection="1">
      <alignment horizontal="center" vertical="center"/>
      <protection locked="0"/>
    </xf>
    <xf numFmtId="0" fontId="12" fillId="3" borderId="0" xfId="0" applyFont="1" applyFill="1"/>
    <xf numFmtId="0" fontId="21" fillId="11" borderId="39" xfId="0" applyFont="1" applyFill="1" applyBorder="1" applyAlignment="1">
      <alignment horizontal="center" vertical="center"/>
    </xf>
    <xf numFmtId="0" fontId="11" fillId="8" borderId="39" xfId="0" applyFont="1" applyFill="1" applyBorder="1" applyAlignment="1">
      <alignment horizontal="center" vertical="center"/>
    </xf>
    <xf numFmtId="0" fontId="7" fillId="9" borderId="39" xfId="0" applyFont="1" applyFill="1" applyBorder="1" applyAlignment="1">
      <alignment horizontal="center" vertical="center"/>
    </xf>
    <xf numFmtId="0" fontId="7" fillId="6" borderId="47" xfId="0" applyFont="1" applyFill="1" applyBorder="1" applyAlignment="1">
      <alignment horizontal="center" vertical="center"/>
    </xf>
    <xf numFmtId="0" fontId="17" fillId="12" borderId="48" xfId="0" applyFont="1" applyFill="1" applyBorder="1" applyAlignment="1">
      <alignment horizontal="center" vertical="center"/>
    </xf>
    <xf numFmtId="0" fontId="7" fillId="6" borderId="4" xfId="0" applyFont="1" applyFill="1" applyBorder="1" applyAlignment="1">
      <alignment horizontal="center" vertical="center"/>
    </xf>
    <xf numFmtId="0" fontId="17" fillId="12" borderId="13" xfId="0" applyFont="1" applyFill="1" applyBorder="1" applyAlignment="1">
      <alignment horizontal="center" vertical="center"/>
    </xf>
    <xf numFmtId="0" fontId="7" fillId="6" borderId="41" xfId="0" applyFont="1" applyFill="1" applyBorder="1" applyAlignment="1">
      <alignment horizontal="center" vertical="center"/>
    </xf>
    <xf numFmtId="0" fontId="17" fillId="12" borderId="33" xfId="0" applyFont="1" applyFill="1" applyBorder="1" applyAlignment="1">
      <alignment horizontal="center" vertical="center"/>
    </xf>
    <xf numFmtId="0" fontId="22" fillId="6" borderId="21" xfId="0" applyFont="1" applyFill="1" applyBorder="1" applyAlignment="1">
      <alignment horizontal="center" vertical="center"/>
    </xf>
    <xf numFmtId="0" fontId="0" fillId="2" borderId="9" xfId="0" applyFill="1" applyBorder="1" applyAlignment="1">
      <alignment horizontal="center"/>
    </xf>
    <xf numFmtId="0" fontId="0" fillId="2" borderId="11" xfId="0" applyFill="1" applyBorder="1" applyAlignment="1">
      <alignment horizontal="center"/>
    </xf>
    <xf numFmtId="0" fontId="2" fillId="3" borderId="0" xfId="0" applyFont="1" applyFill="1" applyAlignment="1">
      <alignment horizontal="left" indent="1"/>
    </xf>
    <xf numFmtId="0" fontId="24" fillId="3" borderId="0" xfId="0" applyFont="1" applyFill="1" applyAlignment="1">
      <alignment vertical="center"/>
    </xf>
    <xf numFmtId="0" fontId="2" fillId="3" borderId="11" xfId="0" applyFont="1" applyFill="1" applyBorder="1" applyAlignment="1">
      <alignment horizontal="left" indent="1"/>
    </xf>
    <xf numFmtId="0" fontId="2" fillId="3" borderId="23" xfId="0" applyFont="1" applyFill="1" applyBorder="1" applyAlignment="1">
      <alignment horizontal="left" indent="1"/>
    </xf>
    <xf numFmtId="14" fontId="25" fillId="3" borderId="23" xfId="0" applyNumberFormat="1" applyFont="1" applyFill="1" applyBorder="1" applyAlignment="1">
      <alignment horizontal="center" vertical="center"/>
    </xf>
    <xf numFmtId="0" fontId="2" fillId="3" borderId="24" xfId="0" applyFont="1" applyFill="1" applyBorder="1" applyAlignment="1">
      <alignment horizontal="left" indent="1"/>
    </xf>
    <xf numFmtId="0" fontId="2" fillId="0" borderId="0" xfId="0" applyFont="1" applyAlignment="1">
      <alignment horizontal="left" indent="1"/>
    </xf>
    <xf numFmtId="14" fontId="25" fillId="3" borderId="0" xfId="0" applyNumberFormat="1" applyFont="1" applyFill="1" applyAlignment="1">
      <alignment horizontal="center" vertical="center"/>
    </xf>
    <xf numFmtId="0" fontId="7" fillId="7" borderId="42" xfId="0" applyFont="1" applyFill="1" applyBorder="1" applyAlignment="1">
      <alignment vertical="center"/>
    </xf>
    <xf numFmtId="0" fontId="7" fillId="7" borderId="43" xfId="0" applyFont="1" applyFill="1" applyBorder="1" applyAlignment="1">
      <alignment vertical="center"/>
    </xf>
    <xf numFmtId="0" fontId="7" fillId="7" borderId="44" xfId="0" applyFont="1" applyFill="1" applyBorder="1" applyAlignment="1">
      <alignment vertical="center"/>
    </xf>
    <xf numFmtId="0" fontId="0" fillId="2" borderId="22" xfId="0" applyFill="1" applyBorder="1" applyAlignment="1">
      <alignment horizontal="left"/>
    </xf>
    <xf numFmtId="14" fontId="25" fillId="3" borderId="11" xfId="0" applyNumberFormat="1" applyFont="1" applyFill="1" applyBorder="1" applyAlignment="1">
      <alignment horizontal="center" vertical="center"/>
    </xf>
    <xf numFmtId="0" fontId="13" fillId="5" borderId="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17" fillId="12" borderId="45" xfId="0" applyFont="1" applyFill="1" applyBorder="1" applyAlignment="1">
      <alignment horizontal="center" vertical="center"/>
    </xf>
    <xf numFmtId="0" fontId="17" fillId="12" borderId="39" xfId="0" applyFont="1" applyFill="1" applyBorder="1" applyAlignment="1">
      <alignment horizontal="center" vertical="center"/>
    </xf>
    <xf numFmtId="0" fontId="17" fillId="12" borderId="38" xfId="0" applyFont="1" applyFill="1" applyBorder="1" applyAlignment="1">
      <alignment horizontal="center" vertical="center"/>
    </xf>
    <xf numFmtId="0" fontId="6" fillId="6" borderId="4" xfId="0" applyFont="1" applyFill="1" applyBorder="1" applyAlignment="1">
      <alignment horizontal="center" vertical="center"/>
    </xf>
    <xf numFmtId="0" fontId="6" fillId="12" borderId="13" xfId="0" applyFont="1" applyFill="1" applyBorder="1" applyAlignment="1">
      <alignment horizontal="center" vertical="center"/>
    </xf>
    <xf numFmtId="0" fontId="6" fillId="12" borderId="39"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40" xfId="0" applyFont="1" applyFill="1" applyBorder="1" applyAlignment="1">
      <alignment horizontal="center" vertical="center"/>
    </xf>
    <xf numFmtId="0" fontId="26" fillId="6" borderId="30" xfId="0" applyFont="1" applyFill="1" applyBorder="1" applyAlignment="1">
      <alignment horizontal="center" vertical="center"/>
    </xf>
    <xf numFmtId="0" fontId="26" fillId="7" borderId="9" xfId="0" applyFont="1" applyFill="1" applyBorder="1" applyAlignment="1">
      <alignment horizontal="center" vertical="center" wrapText="1"/>
    </xf>
    <xf numFmtId="0" fontId="26" fillId="7" borderId="44"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7" fillId="7" borderId="7" xfId="0" applyFont="1" applyFill="1" applyBorder="1" applyAlignment="1" applyProtection="1">
      <alignment vertical="center"/>
      <protection locked="0"/>
    </xf>
    <xf numFmtId="0" fontId="7" fillId="7" borderId="8" xfId="0" applyFont="1" applyFill="1" applyBorder="1" applyAlignment="1" applyProtection="1">
      <alignment vertical="center"/>
      <protection locked="0"/>
    </xf>
    <xf numFmtId="0" fontId="6" fillId="7" borderId="9" xfId="0" applyFont="1" applyFill="1" applyBorder="1" applyAlignment="1" applyProtection="1">
      <alignment horizontal="center" vertical="center" wrapText="1"/>
      <protection locked="0"/>
    </xf>
    <xf numFmtId="0" fontId="11" fillId="9" borderId="39" xfId="0" applyFont="1" applyFill="1" applyBorder="1" applyAlignment="1">
      <alignment horizontal="center" vertical="center"/>
    </xf>
    <xf numFmtId="0" fontId="13" fillId="5" borderId="3" xfId="0" applyFont="1" applyFill="1" applyBorder="1" applyAlignment="1" applyProtection="1">
      <alignment horizontal="left" vertical="center"/>
      <protection locked="0"/>
    </xf>
    <xf numFmtId="0" fontId="12" fillId="3" borderId="0" xfId="0" applyFont="1" applyFill="1" applyAlignment="1">
      <alignment horizontal="left"/>
    </xf>
    <xf numFmtId="0" fontId="14" fillId="6" borderId="28" xfId="0" applyFont="1" applyFill="1" applyBorder="1" applyAlignment="1">
      <alignment horizontal="left"/>
    </xf>
    <xf numFmtId="0" fontId="12" fillId="10" borderId="45" xfId="0" applyFont="1" applyFill="1" applyBorder="1" applyAlignment="1">
      <alignment horizontal="left"/>
    </xf>
    <xf numFmtId="0" fontId="12" fillId="10" borderId="39" xfId="0" applyFont="1" applyFill="1" applyBorder="1" applyAlignment="1">
      <alignment horizontal="left"/>
    </xf>
    <xf numFmtId="0" fontId="12" fillId="10" borderId="40" xfId="0" applyFont="1" applyFill="1" applyBorder="1" applyAlignment="1">
      <alignment horizontal="left"/>
    </xf>
    <xf numFmtId="0" fontId="12" fillId="10" borderId="45" xfId="0" applyFont="1" applyFill="1" applyBorder="1" applyAlignment="1" applyProtection="1">
      <alignment horizontal="left"/>
      <protection locked="0"/>
    </xf>
    <xf numFmtId="0" fontId="12" fillId="10" borderId="39" xfId="0" applyFont="1" applyFill="1" applyBorder="1" applyAlignment="1" applyProtection="1">
      <alignment horizontal="left"/>
      <protection locked="0"/>
    </xf>
    <xf numFmtId="0" fontId="12" fillId="10" borderId="40" xfId="0" applyFont="1" applyFill="1" applyBorder="1" applyAlignment="1" applyProtection="1">
      <alignment horizontal="left"/>
      <protection locked="0"/>
    </xf>
    <xf numFmtId="0" fontId="14" fillId="3" borderId="0" xfId="0" applyFont="1" applyFill="1" applyAlignment="1">
      <alignment horizontal="left"/>
    </xf>
    <xf numFmtId="0" fontId="9" fillId="5" borderId="33" xfId="0" applyFont="1" applyFill="1" applyBorder="1" applyAlignment="1" applyProtection="1">
      <alignment horizontal="center" vertical="center" wrapText="1"/>
      <protection locked="0"/>
    </xf>
    <xf numFmtId="0" fontId="0" fillId="3" borderId="0" xfId="0" applyFill="1" applyAlignment="1">
      <alignment horizontal="left" wrapText="1"/>
    </xf>
    <xf numFmtId="0" fontId="9" fillId="2" borderId="12"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8" fillId="6" borderId="18"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13"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9" fillId="2" borderId="18"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14" fillId="10" borderId="30"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3" fillId="4" borderId="31"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4" fillId="2" borderId="30"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4" fillId="5" borderId="25"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46" xfId="0" applyFont="1" applyFill="1" applyBorder="1" applyAlignment="1" applyProtection="1">
      <alignment horizontal="center" vertical="center"/>
      <protection locked="0"/>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6" borderId="11" xfId="0" applyFont="1" applyFill="1" applyBorder="1" applyAlignment="1">
      <alignment horizontal="center" vertical="center"/>
    </xf>
    <xf numFmtId="0" fontId="3" fillId="4" borderId="20" xfId="0" applyFont="1" applyFill="1" applyBorder="1" applyAlignment="1">
      <alignment horizontal="center"/>
    </xf>
    <xf numFmtId="0" fontId="3" fillId="4" borderId="6" xfId="0" applyFont="1" applyFill="1" applyBorder="1" applyAlignment="1">
      <alignment horizontal="center"/>
    </xf>
    <xf numFmtId="0" fontId="3" fillId="4" borderId="34" xfId="0" applyFont="1" applyFill="1" applyBorder="1" applyAlignment="1">
      <alignment horizontal="center"/>
    </xf>
    <xf numFmtId="0" fontId="3" fillId="4" borderId="18" xfId="0" applyFont="1" applyFill="1" applyBorder="1" applyAlignment="1">
      <alignment horizontal="center"/>
    </xf>
    <xf numFmtId="0" fontId="3" fillId="4" borderId="1" xfId="0" applyFont="1" applyFill="1" applyBorder="1" applyAlignment="1">
      <alignment horizontal="center"/>
    </xf>
    <xf numFmtId="0" fontId="3" fillId="4" borderId="13" xfId="0" applyFont="1" applyFill="1" applyBorder="1" applyAlignment="1">
      <alignment horizontal="center"/>
    </xf>
    <xf numFmtId="0" fontId="20" fillId="2" borderId="30"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12" fillId="5" borderId="14"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28" fillId="4" borderId="12"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7" xfId="0" applyFont="1" applyFill="1" applyBorder="1" applyAlignment="1">
      <alignment horizontal="left" vertical="center" wrapText="1"/>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14" fontId="23" fillId="3" borderId="0" xfId="0" applyNumberFormat="1" applyFont="1" applyFill="1" applyAlignment="1">
      <alignment horizontal="center" vertical="center"/>
    </xf>
    <xf numFmtId="0" fontId="24" fillId="3" borderId="0" xfId="0" applyFont="1" applyFill="1" applyAlignment="1">
      <alignment horizontal="center" vertical="center"/>
    </xf>
    <xf numFmtId="0" fontId="24" fillId="3" borderId="11" xfId="0" applyFont="1" applyFill="1" applyBorder="1" applyAlignment="1">
      <alignment horizontal="center" vertical="center"/>
    </xf>
    <xf numFmtId="0" fontId="28" fillId="4" borderId="10" xfId="0" applyFont="1" applyFill="1" applyBorder="1" applyAlignment="1">
      <alignment horizontal="left" vertical="center" wrapText="1"/>
    </xf>
    <xf numFmtId="0" fontId="28" fillId="4" borderId="0" xfId="0" applyFont="1" applyFill="1" applyAlignment="1">
      <alignment horizontal="left" vertical="center" wrapText="1"/>
    </xf>
    <xf numFmtId="0" fontId="28" fillId="4" borderId="11" xfId="0" applyFont="1" applyFill="1" applyBorder="1" applyAlignment="1">
      <alignment horizontal="left" vertical="center" wrapText="1"/>
    </xf>
    <xf numFmtId="0" fontId="20" fillId="10" borderId="30" xfId="0" applyFont="1" applyFill="1" applyBorder="1" applyAlignment="1">
      <alignment horizontal="center" vertical="center" wrapText="1"/>
    </xf>
    <xf numFmtId="0" fontId="20" fillId="10" borderId="28"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8" fillId="0" borderId="12" xfId="0" applyFont="1" applyBorder="1" applyAlignment="1">
      <alignment horizontal="left"/>
    </xf>
    <xf numFmtId="0" fontId="28" fillId="0" borderId="4" xfId="0" applyFont="1" applyBorder="1" applyAlignment="1">
      <alignment horizontal="left"/>
    </xf>
    <xf numFmtId="0" fontId="27" fillId="0" borderId="12"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8" fillId="0" borderId="12" xfId="0" applyFont="1" applyBorder="1" applyAlignment="1">
      <alignment horizontal="left" vertical="center" wrapText="1"/>
    </xf>
    <xf numFmtId="0" fontId="28" fillId="0" borderId="4" xfId="0" applyFont="1" applyBorder="1" applyAlignment="1">
      <alignment horizontal="left" vertical="center" wrapText="1"/>
    </xf>
    <xf numFmtId="0" fontId="12" fillId="10" borderId="18" xfId="0" applyFont="1" applyFill="1" applyBorder="1" applyAlignment="1" applyProtection="1">
      <alignment horizontal="left"/>
      <protection locked="0"/>
    </xf>
    <xf numFmtId="0" fontId="12" fillId="10" borderId="13" xfId="0" applyFont="1" applyFill="1" applyBorder="1" applyAlignment="1" applyProtection="1">
      <alignment horizontal="left"/>
      <protection locked="0"/>
    </xf>
    <xf numFmtId="0" fontId="13" fillId="5" borderId="12"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3" xfId="0" applyFont="1" applyFill="1" applyBorder="1" applyAlignment="1" applyProtection="1">
      <alignment horizontal="left" vertical="center"/>
      <protection locked="0"/>
    </xf>
    <xf numFmtId="0" fontId="10" fillId="5" borderId="3"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7" fillId="8" borderId="28" xfId="0" applyFont="1" applyFill="1" applyBorder="1" applyAlignment="1">
      <alignment horizontal="center" vertical="center"/>
    </xf>
    <xf numFmtId="0" fontId="7" fillId="8" borderId="37" xfId="0" applyFont="1" applyFill="1" applyBorder="1" applyAlignment="1">
      <alignment horizontal="center" vertical="center"/>
    </xf>
    <xf numFmtId="0" fontId="5" fillId="6" borderId="42"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10" fillId="4" borderId="2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7" fillId="8" borderId="10" xfId="0" applyFont="1" applyFill="1" applyBorder="1" applyAlignment="1">
      <alignment horizontal="left" vertical="center"/>
    </xf>
    <xf numFmtId="0" fontId="7" fillId="8" borderId="0" xfId="0" applyFont="1" applyFill="1" applyAlignment="1">
      <alignment horizontal="left" vertical="center"/>
    </xf>
    <xf numFmtId="0" fontId="13" fillId="5" borderId="25" xfId="0" applyFont="1" applyFill="1" applyBorder="1" applyAlignment="1" applyProtection="1">
      <alignment horizontal="left" vertical="center"/>
      <protection locked="0"/>
    </xf>
    <xf numFmtId="0" fontId="13" fillId="5" borderId="26" xfId="0" applyFont="1" applyFill="1" applyBorder="1" applyAlignment="1" applyProtection="1">
      <alignment horizontal="left" vertical="center"/>
      <protection locked="0"/>
    </xf>
    <xf numFmtId="0" fontId="10" fillId="4" borderId="10" xfId="0" applyFont="1" applyFill="1" applyBorder="1" applyAlignment="1">
      <alignment horizontal="center" vertical="center" wrapText="1"/>
    </xf>
    <xf numFmtId="0" fontId="10" fillId="4" borderId="0" xfId="0" applyFont="1" applyFill="1" applyAlignment="1">
      <alignment horizontal="center" vertical="center" wrapText="1"/>
    </xf>
    <xf numFmtId="0" fontId="13" fillId="5" borderId="18"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13" fillId="5" borderId="3"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14" fontId="23" fillId="3" borderId="0" xfId="0" applyNumberFormat="1" applyFont="1" applyFill="1" applyAlignment="1">
      <alignment horizontal="left" vertical="center"/>
    </xf>
    <xf numFmtId="14" fontId="23" fillId="3" borderId="23" xfId="0" applyNumberFormat="1" applyFont="1" applyFill="1" applyBorder="1" applyAlignment="1">
      <alignment horizontal="left" vertical="center"/>
    </xf>
    <xf numFmtId="0" fontId="7" fillId="8" borderId="30" xfId="0" applyFont="1" applyFill="1" applyBorder="1" applyAlignment="1">
      <alignment horizontal="center" vertical="center"/>
    </xf>
    <xf numFmtId="0" fontId="13" fillId="5" borderId="14" xfId="0" applyFont="1" applyFill="1" applyBorder="1" applyAlignment="1" applyProtection="1">
      <alignment vertical="center"/>
      <protection locked="0"/>
    </xf>
    <xf numFmtId="0" fontId="13" fillId="5" borderId="15" xfId="0" applyFont="1" applyFill="1" applyBorder="1" applyAlignment="1" applyProtection="1">
      <alignment vertical="center"/>
      <protection locked="0"/>
    </xf>
    <xf numFmtId="0" fontId="13" fillId="5" borderId="21" xfId="0" applyFont="1" applyFill="1" applyBorder="1" applyAlignment="1" applyProtection="1">
      <alignment vertical="center"/>
      <protection locked="0"/>
    </xf>
    <xf numFmtId="0" fontId="13" fillId="5" borderId="4" xfId="0" applyFont="1" applyFill="1" applyBorder="1" applyAlignment="1" applyProtection="1">
      <alignment horizontal="center" vertical="center"/>
      <protection locked="0"/>
    </xf>
    <xf numFmtId="0" fontId="13" fillId="5" borderId="12"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7" fillId="8" borderId="38" xfId="0" applyFont="1" applyFill="1" applyBorder="1" applyAlignment="1">
      <alignment horizontal="center" vertical="center"/>
    </xf>
    <xf numFmtId="0" fontId="13" fillId="5" borderId="3" xfId="0" applyFont="1" applyFill="1" applyBorder="1" applyAlignment="1" applyProtection="1">
      <alignment vertical="center"/>
      <protection locked="0"/>
    </xf>
    <xf numFmtId="0" fontId="28" fillId="4" borderId="7" xfId="0" applyFont="1" applyFill="1" applyBorder="1" applyAlignment="1">
      <alignment horizontal="left" vertical="top" wrapText="1"/>
    </xf>
    <xf numFmtId="0" fontId="28" fillId="4" borderId="8" xfId="0" applyFont="1" applyFill="1" applyBorder="1" applyAlignment="1">
      <alignment horizontal="left" vertical="top" wrapText="1"/>
    </xf>
    <xf numFmtId="0" fontId="28" fillId="4" borderId="9" xfId="0" applyFont="1" applyFill="1" applyBorder="1" applyAlignment="1">
      <alignment horizontal="left" vertical="top" wrapText="1"/>
    </xf>
    <xf numFmtId="0" fontId="13" fillId="5" borderId="14" xfId="0"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13" fillId="5" borderId="21" xfId="0" applyFont="1" applyFill="1" applyBorder="1" applyAlignment="1" applyProtection="1">
      <alignment horizontal="left" vertical="center"/>
      <protection locked="0"/>
    </xf>
    <xf numFmtId="0" fontId="7" fillId="8" borderId="39"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7" fillId="8" borderId="0" xfId="0" applyFont="1" applyFill="1" applyAlignment="1">
      <alignment horizontal="left" vertical="center" wrapText="1"/>
    </xf>
    <xf numFmtId="0" fontId="7" fillId="8" borderId="11" xfId="0" applyFont="1" applyFill="1" applyBorder="1" applyAlignment="1">
      <alignment horizontal="left" vertical="center" wrapText="1"/>
    </xf>
    <xf numFmtId="0" fontId="13" fillId="5" borderId="19"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13" fillId="5" borderId="41" xfId="0" applyFont="1" applyFill="1" applyBorder="1" applyAlignment="1" applyProtection="1">
      <alignment horizontal="left" vertical="center"/>
      <protection locked="0"/>
    </xf>
    <xf numFmtId="0" fontId="17" fillId="8" borderId="28" xfId="0" applyFont="1" applyFill="1" applyBorder="1" applyAlignment="1">
      <alignment horizontal="center" vertical="center"/>
    </xf>
    <xf numFmtId="0" fontId="17" fillId="8" borderId="37" xfId="0" applyFont="1" applyFill="1" applyBorder="1" applyAlignment="1">
      <alignment horizontal="center" vertical="center"/>
    </xf>
    <xf numFmtId="0" fontId="28" fillId="4" borderId="7" xfId="0" applyFont="1" applyFill="1" applyBorder="1" applyAlignment="1">
      <alignment horizontal="left" vertical="center" wrapText="1"/>
    </xf>
    <xf numFmtId="0" fontId="28" fillId="4" borderId="8" xfId="0" applyFont="1" applyFill="1" applyBorder="1" applyAlignment="1">
      <alignment horizontal="left" vertical="center" wrapText="1"/>
    </xf>
    <xf numFmtId="0" fontId="28" fillId="4" borderId="9" xfId="0" applyFont="1" applyFill="1" applyBorder="1" applyAlignment="1">
      <alignment horizontal="left" vertical="center" wrapText="1"/>
    </xf>
    <xf numFmtId="0" fontId="12" fillId="3"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152400</xdr:rowOff>
    </xdr:to>
    <xdr:pic>
      <xdr:nvPicPr>
        <xdr:cNvPr id="3" name="Imagen 2">
          <a:extLst>
            <a:ext uri="{FF2B5EF4-FFF2-40B4-BE49-F238E27FC236}">
              <a16:creationId xmlns:a16="http://schemas.microsoft.com/office/drawing/2014/main" id="{065324B0-8C61-4C8C-B573-ADF0A4D104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9525</xdr:colOff>
      <xdr:row>1</xdr:row>
      <xdr:rowOff>47625</xdr:rowOff>
    </xdr:from>
    <xdr:to>
      <xdr:col>2</xdr:col>
      <xdr:colOff>142875</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ses0-my.sharepoint.com/personal/ezequiel_us_es/Documents/Documentos/EIDUS/CONVOCATORIAS/Premios%20Extraordinarios%20de%20Doctorado/Convocatoria%202023/PED_ARTE_Y_HUMANIDADES.xlsx" TargetMode="External"/><Relationship Id="rId1" Type="http://schemas.openxmlformats.org/officeDocument/2006/relationships/externalLinkPath" Target="PED_ARTE_Y_HUMA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CIONES"/>
      <sheetName val="DATOS DEL SOLICITANTE"/>
      <sheetName val="A) TRAYECTORIA ACADÉMICA"/>
      <sheetName val="B) EXPERIENCIA INVESTIGADORA"/>
      <sheetName val="C) OTROS MÉRITOS"/>
      <sheetName val="RANGOS"/>
    </sheetNames>
    <sheetDataSet>
      <sheetData sheetId="0" refreshError="1"/>
      <sheetData sheetId="1" refreshError="1"/>
      <sheetData sheetId="2" refreshError="1"/>
      <sheetData sheetId="3">
        <row r="73">
          <cell r="L73">
            <v>0</v>
          </cell>
          <cell r="M73">
            <v>0</v>
          </cell>
        </row>
        <row r="114">
          <cell r="L114">
            <v>0</v>
          </cell>
          <cell r="M114">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workbookViewId="0">
      <selection activeCell="B29" sqref="B29:D29"/>
    </sheetView>
  </sheetViews>
  <sheetFormatPr baseColWidth="10" defaultColWidth="9.140625" defaultRowHeight="30" customHeight="1" x14ac:dyDescent="0.25"/>
  <cols>
    <col min="1" max="1" width="2.5703125" style="55" customWidth="1"/>
    <col min="2" max="2" width="39" style="54" customWidth="1"/>
    <col min="3" max="3" width="54.85546875" style="55" customWidth="1"/>
    <col min="4" max="4" width="76.5703125" style="55" customWidth="1"/>
    <col min="5" max="5" width="15.140625" style="55" customWidth="1"/>
    <col min="6" max="16384" width="9.140625" style="55"/>
  </cols>
  <sheetData>
    <row r="1" spans="2:4" ht="11.25" customHeight="1" thickBot="1" x14ac:dyDescent="0.3"/>
    <row r="2" spans="2:4" ht="30" customHeight="1" x14ac:dyDescent="0.3">
      <c r="B2" s="56"/>
      <c r="C2" s="57" t="s">
        <v>0</v>
      </c>
      <c r="D2" s="58"/>
    </row>
    <row r="3" spans="2:4" ht="18.75" customHeight="1" x14ac:dyDescent="0.3">
      <c r="B3" s="59"/>
      <c r="C3" s="60"/>
      <c r="D3" s="61"/>
    </row>
    <row r="4" spans="2:4" ht="17.25" customHeight="1" x14ac:dyDescent="0.3">
      <c r="B4" s="59"/>
      <c r="C4" s="60"/>
      <c r="D4" s="61"/>
    </row>
    <row r="5" spans="2:4" ht="15.75" customHeight="1" x14ac:dyDescent="0.3">
      <c r="B5" s="59"/>
      <c r="C5" s="60"/>
      <c r="D5" s="61"/>
    </row>
    <row r="6" spans="2:4" ht="30.75" customHeight="1" x14ac:dyDescent="0.25">
      <c r="B6" s="165" t="s">
        <v>133</v>
      </c>
      <c r="C6" s="166"/>
      <c r="D6" s="167"/>
    </row>
    <row r="7" spans="2:4" ht="30" customHeight="1" x14ac:dyDescent="0.25">
      <c r="B7" s="168" t="s">
        <v>134</v>
      </c>
      <c r="C7" s="169"/>
      <c r="D7" s="170"/>
    </row>
    <row r="8" spans="2:4" s="158" customFormat="1" ht="30" customHeight="1" x14ac:dyDescent="0.25">
      <c r="B8" s="171" t="s">
        <v>135</v>
      </c>
      <c r="C8" s="172"/>
      <c r="D8" s="173"/>
    </row>
    <row r="9" spans="2:4" s="158" customFormat="1" ht="30" customHeight="1" x14ac:dyDescent="0.25">
      <c r="B9" s="171" t="s">
        <v>136</v>
      </c>
      <c r="C9" s="172"/>
      <c r="D9" s="173"/>
    </row>
    <row r="10" spans="2:4" s="158" customFormat="1" ht="30" customHeight="1" x14ac:dyDescent="0.25">
      <c r="B10" s="159" t="s">
        <v>137</v>
      </c>
      <c r="C10" s="160"/>
      <c r="D10" s="161"/>
    </row>
    <row r="11" spans="2:4" s="158" customFormat="1" ht="30" customHeight="1" x14ac:dyDescent="0.25">
      <c r="B11" s="159" t="s">
        <v>138</v>
      </c>
      <c r="C11" s="160"/>
      <c r="D11" s="161"/>
    </row>
    <row r="12" spans="2:4" s="158" customFormat="1" ht="30" customHeight="1" x14ac:dyDescent="0.25">
      <c r="B12" s="159" t="s">
        <v>139</v>
      </c>
      <c r="C12" s="160"/>
      <c r="D12" s="161"/>
    </row>
    <row r="13" spans="2:4" s="158" customFormat="1" ht="30" customHeight="1" x14ac:dyDescent="0.25">
      <c r="B13" s="159" t="s">
        <v>140</v>
      </c>
      <c r="C13" s="160"/>
      <c r="D13" s="161"/>
    </row>
    <row r="14" spans="2:4" s="158" customFormat="1" ht="50.25" customHeight="1" x14ac:dyDescent="0.25">
      <c r="B14" s="159" t="s">
        <v>141</v>
      </c>
      <c r="C14" s="160"/>
      <c r="D14" s="161"/>
    </row>
    <row r="15" spans="2:4" s="158" customFormat="1" ht="30" customHeight="1" x14ac:dyDescent="0.25">
      <c r="B15" s="159" t="s">
        <v>142</v>
      </c>
      <c r="C15" s="160"/>
      <c r="D15" s="161"/>
    </row>
    <row r="16" spans="2:4" s="158" customFormat="1" ht="41.25" customHeight="1" x14ac:dyDescent="0.25">
      <c r="B16" s="159" t="s">
        <v>143</v>
      </c>
      <c r="C16" s="160"/>
      <c r="D16" s="161"/>
    </row>
    <row r="17" spans="2:4" s="158" customFormat="1" ht="54" customHeight="1" x14ac:dyDescent="0.25">
      <c r="B17" s="159" t="s">
        <v>144</v>
      </c>
      <c r="C17" s="160"/>
      <c r="D17" s="161"/>
    </row>
    <row r="18" spans="2:4" s="158" customFormat="1" ht="35.25" customHeight="1" x14ac:dyDescent="0.25">
      <c r="B18" s="159" t="s">
        <v>145</v>
      </c>
      <c r="C18" s="160"/>
      <c r="D18" s="161"/>
    </row>
    <row r="19" spans="2:4" s="158" customFormat="1" ht="30.75" customHeight="1" x14ac:dyDescent="0.25">
      <c r="B19" s="159" t="s">
        <v>146</v>
      </c>
      <c r="C19" s="160"/>
      <c r="D19" s="161"/>
    </row>
    <row r="20" spans="2:4" s="158" customFormat="1" ht="48" customHeight="1" x14ac:dyDescent="0.25">
      <c r="B20" s="159" t="s">
        <v>147</v>
      </c>
      <c r="C20" s="160"/>
      <c r="D20" s="161"/>
    </row>
    <row r="21" spans="2:4" s="158" customFormat="1" ht="67.5" customHeight="1" x14ac:dyDescent="0.25">
      <c r="B21" s="159" t="s">
        <v>148</v>
      </c>
      <c r="C21" s="160"/>
      <c r="D21" s="161"/>
    </row>
    <row r="22" spans="2:4" s="158" customFormat="1" ht="45" customHeight="1" x14ac:dyDescent="0.25">
      <c r="B22" s="159" t="s">
        <v>149</v>
      </c>
      <c r="C22" s="160"/>
      <c r="D22" s="161"/>
    </row>
    <row r="23" spans="2:4" s="158" customFormat="1" ht="56.25" customHeight="1" x14ac:dyDescent="0.25">
      <c r="B23" s="159" t="s">
        <v>150</v>
      </c>
      <c r="C23" s="160"/>
      <c r="D23" s="161"/>
    </row>
    <row r="24" spans="2:4" s="158" customFormat="1" ht="20.25" customHeight="1" x14ac:dyDescent="0.25">
      <c r="B24" s="159" t="s">
        <v>151</v>
      </c>
      <c r="C24" s="160"/>
      <c r="D24" s="161"/>
    </row>
    <row r="25" spans="2:4" s="158" customFormat="1" ht="46.5" customHeight="1" x14ac:dyDescent="0.25">
      <c r="B25" s="159" t="s">
        <v>157</v>
      </c>
      <c r="C25" s="160"/>
      <c r="D25" s="161"/>
    </row>
    <row r="26" spans="2:4" s="158" customFormat="1" ht="37.5" customHeight="1" x14ac:dyDescent="0.25">
      <c r="B26" s="159" t="s">
        <v>152</v>
      </c>
      <c r="C26" s="160"/>
      <c r="D26" s="161"/>
    </row>
    <row r="27" spans="2:4" s="158" customFormat="1" ht="43.5" customHeight="1" x14ac:dyDescent="0.25">
      <c r="B27" s="159" t="s">
        <v>153</v>
      </c>
      <c r="C27" s="160"/>
      <c r="D27" s="161"/>
    </row>
    <row r="28" spans="2:4" s="158" customFormat="1" ht="87" customHeight="1" x14ac:dyDescent="0.25">
      <c r="B28" s="159" t="s">
        <v>154</v>
      </c>
      <c r="C28" s="160"/>
      <c r="D28" s="161"/>
    </row>
    <row r="29" spans="2:4" s="158" customFormat="1" ht="27.75" customHeight="1" thickBot="1" x14ac:dyDescent="0.3">
      <c r="B29" s="162" t="s">
        <v>155</v>
      </c>
      <c r="C29" s="163"/>
      <c r="D29" s="164"/>
    </row>
  </sheetData>
  <sheetProtection algorithmName="SHA-512" hashValue="OMuxn1CIhBEJOb1ViQ5os15bvhc76roJeKf9odgFXba4FDk2L4/NRYX8innJXzwr18Cf3fDVZrZFDmpAgQuyww==" saltValue="qYd+AXwVZbI+fP0/1j92LQ==" spinCount="100000" sheet="1" insertRows="0" deleteRows="0" selectLockedCells="1"/>
  <mergeCells count="24">
    <mergeCell ref="B20:D20"/>
    <mergeCell ref="B6:D6"/>
    <mergeCell ref="B7:D7"/>
    <mergeCell ref="B8:D8"/>
    <mergeCell ref="B9:D9"/>
    <mergeCell ref="B10:D10"/>
    <mergeCell ref="B11:D11"/>
    <mergeCell ref="B14:D14"/>
    <mergeCell ref="B16:D16"/>
    <mergeCell ref="B17:D17"/>
    <mergeCell ref="B18:D18"/>
    <mergeCell ref="B19:D19"/>
    <mergeCell ref="B12:D12"/>
    <mergeCell ref="B13:D13"/>
    <mergeCell ref="B15:D15"/>
    <mergeCell ref="B27:D27"/>
    <mergeCell ref="B28:D28"/>
    <mergeCell ref="B29:D29"/>
    <mergeCell ref="B21:D21"/>
    <mergeCell ref="B22:D22"/>
    <mergeCell ref="B23:D23"/>
    <mergeCell ref="B24:D24"/>
    <mergeCell ref="B25:D25"/>
    <mergeCell ref="B26:D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0"/>
  <sheetViews>
    <sheetView workbookViewId="0">
      <selection activeCell="B8" sqref="B8"/>
    </sheetView>
  </sheetViews>
  <sheetFormatPr baseColWidth="10" defaultColWidth="9.140625" defaultRowHeight="30" customHeight="1" x14ac:dyDescent="0.25"/>
  <cols>
    <col min="1" max="1" width="2.5703125" style="55" customWidth="1"/>
    <col min="2" max="2" width="39" style="54" customWidth="1"/>
    <col min="3" max="3" width="57.7109375" style="55" customWidth="1"/>
    <col min="4" max="4" width="52.85546875" style="55" customWidth="1"/>
    <col min="5" max="7" width="9.140625" style="55" hidden="1" customWidth="1"/>
    <col min="8" max="16384" width="9.140625" style="55"/>
  </cols>
  <sheetData>
    <row r="1" spans="2:7" ht="11.25" customHeight="1" thickBot="1" x14ac:dyDescent="0.3"/>
    <row r="2" spans="2:7" ht="30" customHeight="1" x14ac:dyDescent="0.3">
      <c r="B2" s="56"/>
      <c r="C2" s="57" t="s">
        <v>0</v>
      </c>
      <c r="D2" s="58"/>
      <c r="E2" s="183" t="s">
        <v>124</v>
      </c>
      <c r="F2" s="186" t="s">
        <v>125</v>
      </c>
      <c r="G2" s="174" t="s">
        <v>129</v>
      </c>
    </row>
    <row r="3" spans="2:7" ht="18.75" customHeight="1" x14ac:dyDescent="0.3">
      <c r="B3" s="59"/>
      <c r="C3" s="60"/>
      <c r="D3" s="61"/>
      <c r="E3" s="184"/>
      <c r="F3" s="187"/>
      <c r="G3" s="175"/>
    </row>
    <row r="4" spans="2:7" ht="17.25" customHeight="1" x14ac:dyDescent="0.3">
      <c r="B4" s="59"/>
      <c r="C4" s="60" t="s">
        <v>105</v>
      </c>
      <c r="D4" s="61"/>
      <c r="E4" s="184"/>
      <c r="F4" s="187"/>
      <c r="G4" s="175"/>
    </row>
    <row r="5" spans="2:7" ht="15.75" customHeight="1" thickBot="1" x14ac:dyDescent="0.35">
      <c r="B5" s="59"/>
      <c r="C5" s="60"/>
      <c r="D5" s="61"/>
      <c r="E5" s="185"/>
      <c r="F5" s="188"/>
      <c r="G5" s="176"/>
    </row>
    <row r="6" spans="2:7" ht="30.75" customHeight="1" x14ac:dyDescent="0.25">
      <c r="B6" s="192" t="s">
        <v>7</v>
      </c>
      <c r="C6" s="193"/>
      <c r="D6" s="194"/>
      <c r="E6" s="105" t="s">
        <v>118</v>
      </c>
      <c r="F6" s="106">
        <f>AUTOA</f>
        <v>0</v>
      </c>
      <c r="G6" s="131">
        <f>CCVALA</f>
        <v>0</v>
      </c>
    </row>
    <row r="7" spans="2:7" ht="30" customHeight="1" x14ac:dyDescent="0.3">
      <c r="B7" s="62" t="s">
        <v>1</v>
      </c>
      <c r="C7" s="63" t="s">
        <v>2</v>
      </c>
      <c r="D7" s="64" t="s">
        <v>3</v>
      </c>
      <c r="E7" s="107" t="s">
        <v>119</v>
      </c>
      <c r="F7" s="108">
        <f>AUTOB</f>
        <v>0</v>
      </c>
      <c r="G7" s="132">
        <f>CCVALB</f>
        <v>0</v>
      </c>
    </row>
    <row r="8" spans="2:7" ht="30" customHeight="1" x14ac:dyDescent="0.25">
      <c r="B8" s="7"/>
      <c r="C8" s="4"/>
      <c r="D8" s="8"/>
      <c r="E8" s="134" t="s">
        <v>130</v>
      </c>
      <c r="F8" s="135">
        <f>AUTOB1</f>
        <v>0</v>
      </c>
      <c r="G8" s="136">
        <f>CCVALB1</f>
        <v>0</v>
      </c>
    </row>
    <row r="9" spans="2:7" ht="30" customHeight="1" x14ac:dyDescent="0.3">
      <c r="B9" s="62" t="s">
        <v>4</v>
      </c>
      <c r="C9" s="63" t="s">
        <v>5</v>
      </c>
      <c r="D9" s="64" t="s">
        <v>17</v>
      </c>
      <c r="E9" s="134" t="s">
        <v>131</v>
      </c>
      <c r="F9" s="135">
        <f>AUTOB2</f>
        <v>0</v>
      </c>
      <c r="G9" s="136">
        <f>CCVALB2</f>
        <v>0</v>
      </c>
    </row>
    <row r="10" spans="2:7" s="65" customFormat="1" ht="30" customHeight="1" x14ac:dyDescent="0.25">
      <c r="B10" s="24"/>
      <c r="C10" s="25"/>
      <c r="D10" s="157"/>
      <c r="E10" s="134" t="s">
        <v>132</v>
      </c>
      <c r="F10" s="135">
        <f>AUTOB3</f>
        <v>0</v>
      </c>
      <c r="G10" s="136">
        <f>CCVALB3</f>
        <v>0</v>
      </c>
    </row>
    <row r="11" spans="2:7" ht="30" customHeight="1" x14ac:dyDescent="0.3">
      <c r="B11" s="66" t="s">
        <v>57</v>
      </c>
      <c r="C11" s="67" t="s">
        <v>58</v>
      </c>
      <c r="D11" s="68" t="s">
        <v>6</v>
      </c>
      <c r="E11" s="109" t="s">
        <v>120</v>
      </c>
      <c r="F11" s="110">
        <f>AUTOC</f>
        <v>0</v>
      </c>
      <c r="G11" s="133">
        <f>CCVALC</f>
        <v>0</v>
      </c>
    </row>
    <row r="12" spans="2:7" s="65" customFormat="1" ht="30" customHeight="1" thickBot="1" x14ac:dyDescent="0.3">
      <c r="B12" s="27"/>
      <c r="C12" s="26"/>
      <c r="D12" s="28"/>
      <c r="E12" s="111" t="s">
        <v>121</v>
      </c>
      <c r="F12" s="137">
        <f>AUTOA+AUTOB+AUTOC</f>
        <v>0</v>
      </c>
      <c r="G12" s="138">
        <f>CCVALA+CCVALB+CCVALC</f>
        <v>0</v>
      </c>
    </row>
    <row r="13" spans="2:7" ht="30" customHeight="1" x14ac:dyDescent="0.3">
      <c r="B13" s="195" t="s">
        <v>16</v>
      </c>
      <c r="C13" s="196"/>
      <c r="D13" s="197"/>
    </row>
    <row r="14" spans="2:7" s="65" customFormat="1" ht="30" customHeight="1" thickBot="1" x14ac:dyDescent="0.3">
      <c r="B14" s="189"/>
      <c r="C14" s="190"/>
      <c r="D14" s="191"/>
    </row>
    <row r="15" spans="2:7" s="65" customFormat="1" ht="30" customHeight="1" x14ac:dyDescent="0.3">
      <c r="B15" s="198" t="s">
        <v>116</v>
      </c>
      <c r="C15" s="199"/>
      <c r="D15" s="200"/>
    </row>
    <row r="16" spans="2:7" ht="30" customHeight="1" thickBot="1" x14ac:dyDescent="0.3">
      <c r="B16" s="189"/>
      <c r="C16" s="190"/>
      <c r="D16" s="191"/>
    </row>
    <row r="17" spans="2:4" ht="30" customHeight="1" x14ac:dyDescent="0.3">
      <c r="B17" s="177" t="s">
        <v>117</v>
      </c>
      <c r="C17" s="178"/>
      <c r="D17" s="179"/>
    </row>
    <row r="18" spans="2:4" ht="30" customHeight="1" x14ac:dyDescent="0.25">
      <c r="B18" s="180"/>
      <c r="C18" s="181"/>
      <c r="D18" s="182"/>
    </row>
    <row r="19" spans="2:4" ht="30" customHeight="1" x14ac:dyDescent="0.25">
      <c r="B19" s="180"/>
      <c r="C19" s="181"/>
      <c r="D19" s="182"/>
    </row>
    <row r="20" spans="2:4" ht="30" customHeight="1" thickBot="1" x14ac:dyDescent="0.3">
      <c r="B20" s="189"/>
      <c r="C20" s="190"/>
      <c r="D20" s="191"/>
    </row>
  </sheetData>
  <sheetProtection algorithmName="SHA-512" hashValue="lTDOLVCErX5pKJHwTW+Jp3ubhvzZDKgulmBZeqDJhgKEH5hfQpV0YWgunkS9a3UfOSixV0iNfS7qEIhjb3osfQ==" saltValue="x3lEM38Iwh6jNcVVaXHRkQ==" spinCount="100000" sheet="1" selectLockedCells="1"/>
  <mergeCells count="12">
    <mergeCell ref="B20:D20"/>
    <mergeCell ref="B6:D6"/>
    <mergeCell ref="B13:D13"/>
    <mergeCell ref="B14:D14"/>
    <mergeCell ref="B15:D15"/>
    <mergeCell ref="B16:D16"/>
    <mergeCell ref="G2:G5"/>
    <mergeCell ref="B17:D17"/>
    <mergeCell ref="B18:D18"/>
    <mergeCell ref="B19:D19"/>
    <mergeCell ref="E2:E5"/>
    <mergeCell ref="F2:F5"/>
  </mergeCells>
  <dataValidations count="4">
    <dataValidation type="list" allowBlank="1" showInputMessage="1" showErrorMessage="1" promptTitle="Ayuda" prompt="Elija el curso de defensa de la lista desplegable" sqref="B12" xr:uid="{00000000-0002-0000-0100-000000000000}">
      <formula1>CURSO</formula1>
    </dataValidation>
    <dataValidation allowBlank="1" showInputMessage="1" showErrorMessage="1" promptTitle="Aviso" prompt="Introduzca una fecha en formato dd/mm/aaaa._x000a_Se considerarán los méritos aportados hasta el año siguiente a la fecha de defensa de la tesis doctoral" sqref="D12" xr:uid="{00000000-0002-0000-0100-000001000000}"/>
    <dataValidation allowBlank="1" showInputMessage="1" showErrorMessage="1" promptTitle="Aviso" prompt="Introduzca una fecha en formato dd/mm/aaaa._x000a_No se considerarán méritos anteriores a la fecha de inicio de estudios de doctorado" sqref="C12" xr:uid="{00000000-0002-0000-0100-000002000000}"/>
    <dataValidation type="list" allowBlank="1" showInputMessage="1" showErrorMessage="1" promptTitle="ELIJA UNA OPCIÓN" prompt="SELECCIONE PROGRAMA DE LA LISTA DESPLEGABLE" sqref="B14:D14" xr:uid="{00000000-0002-0000-0100-000003000000}">
      <formula1>PROGRAMA</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6"/>
  <sheetViews>
    <sheetView workbookViewId="0">
      <selection activeCell="B6" sqref="B6"/>
    </sheetView>
  </sheetViews>
  <sheetFormatPr baseColWidth="10" defaultColWidth="9.140625" defaultRowHeight="30" customHeight="1" x14ac:dyDescent="0.3"/>
  <cols>
    <col min="1" max="1" width="1.5703125" style="1" customWidth="1"/>
    <col min="2" max="2" width="34.42578125" style="3" customWidth="1"/>
    <col min="3" max="3" width="66" style="1" customWidth="1"/>
    <col min="4" max="4" width="18.28515625" style="1" customWidth="1"/>
    <col min="5" max="5" width="22.42578125" style="22" customWidth="1"/>
    <col min="6" max="7" width="17.5703125" style="101" hidden="1" customWidth="1"/>
    <col min="8" max="8" width="41" style="148" hidden="1" customWidth="1"/>
    <col min="9" max="16384" width="9.140625" style="1"/>
  </cols>
  <sheetData>
    <row r="1" spans="2:8" ht="11.25" customHeight="1" thickBot="1" x14ac:dyDescent="0.35">
      <c r="B1" s="1"/>
    </row>
    <row r="2" spans="2:8" ht="30" customHeight="1" x14ac:dyDescent="0.3">
      <c r="B2" s="5"/>
      <c r="C2" s="57" t="s">
        <v>0</v>
      </c>
      <c r="D2" s="57"/>
      <c r="E2" s="112"/>
      <c r="F2" s="186" t="s">
        <v>114</v>
      </c>
      <c r="G2" s="226" t="s">
        <v>115</v>
      </c>
      <c r="H2" s="201" t="s">
        <v>123</v>
      </c>
    </row>
    <row r="3" spans="2:8" ht="18.75" customHeight="1" x14ac:dyDescent="0.3">
      <c r="B3" s="6"/>
      <c r="C3" s="60" t="s">
        <v>105</v>
      </c>
      <c r="D3" s="60"/>
      <c r="E3" s="113"/>
      <c r="F3" s="187"/>
      <c r="G3" s="227"/>
      <c r="H3" s="202"/>
    </row>
    <row r="4" spans="2:8" ht="17.25" customHeight="1" x14ac:dyDescent="0.25">
      <c r="B4" s="6"/>
      <c r="C4" s="220" t="str">
        <f>CONCATENATE(IF(SOL_NOMBRE&lt;&gt;"",UPPER(SOL_NOMBRE),"")," ",UPPER(SOL_APELLIDOS),IF(SOL_NIF&lt;&gt;"", CONCATENATE(" ( ",    SOL_NIF," ) "),""))</f>
        <v xml:space="preserve"> </v>
      </c>
      <c r="D4" s="221" t="str">
        <f>IF( AND(SOL_FECHA_INI&lt;&gt;"",SOL_FECHA_FIN&lt;&gt;""),"Intervalo de fechas evaluable","")</f>
        <v/>
      </c>
      <c r="E4" s="222"/>
      <c r="F4" s="187"/>
      <c r="G4" s="227"/>
      <c r="H4" s="202"/>
    </row>
    <row r="5" spans="2:8" ht="15.75" customHeight="1" thickBot="1" x14ac:dyDescent="0.3">
      <c r="B5" s="6"/>
      <c r="C5" s="220"/>
      <c r="D5" s="121" t="str">
        <f>IF(ISBLANK(SOL_FECHA_INI),"",SOL_FECHA_INI)</f>
        <v/>
      </c>
      <c r="E5" s="126" t="str">
        <f>IF(ISBLANK(SOL_FECHA_FIN),"",SOL_FECHA_FIN+365)</f>
        <v/>
      </c>
      <c r="F5" s="188"/>
      <c r="G5" s="228"/>
      <c r="H5" s="203"/>
    </row>
    <row r="6" spans="2:8" s="2" customFormat="1" ht="38.25" customHeight="1" thickBot="1" x14ac:dyDescent="0.35">
      <c r="B6" s="143" t="s">
        <v>66</v>
      </c>
      <c r="C6" s="144"/>
      <c r="D6" s="144"/>
      <c r="E6" s="145" t="s">
        <v>8</v>
      </c>
      <c r="F6" s="139">
        <f>MIN(40,SUM(F7+F8+F9+F10+F27))</f>
        <v>0</v>
      </c>
      <c r="G6" s="139">
        <f>MIN(40,SUM(G7+G8+G9+G10+G27))</f>
        <v>0</v>
      </c>
      <c r="H6" s="149"/>
    </row>
    <row r="7" spans="2:8" ht="20.100000000000001" customHeight="1" x14ac:dyDescent="0.3">
      <c r="B7" s="229" t="s">
        <v>18</v>
      </c>
      <c r="C7" s="230"/>
      <c r="D7" s="142"/>
      <c r="E7" s="9"/>
      <c r="F7" s="146">
        <f>IF(OR(D7="",E7=""),0,VLOOKUP(D7,MSI_NO,2,FALSE))</f>
        <v>0</v>
      </c>
      <c r="G7" s="102">
        <f>F7</f>
        <v>0</v>
      </c>
      <c r="H7" s="150"/>
    </row>
    <row r="8" spans="2:8" ht="20.100000000000001" customHeight="1" x14ac:dyDescent="0.3">
      <c r="B8" s="234" t="s">
        <v>19</v>
      </c>
      <c r="C8" s="235"/>
      <c r="D8" s="69"/>
      <c r="E8" s="9"/>
      <c r="F8" s="146">
        <f>IF(OR(D8="",E8=""),0,VLOOKUP(D8,MSI_NO,2,FALSE))</f>
        <v>0</v>
      </c>
      <c r="G8" s="102">
        <f t="shared" ref="G8:G9" si="0">F8</f>
        <v>0</v>
      </c>
      <c r="H8" s="151"/>
    </row>
    <row r="9" spans="2:8" ht="20.100000000000001" customHeight="1" thickBot="1" x14ac:dyDescent="0.35">
      <c r="B9" s="234" t="s">
        <v>20</v>
      </c>
      <c r="C9" s="235"/>
      <c r="D9" s="69"/>
      <c r="E9" s="9"/>
      <c r="F9" s="146">
        <f>IF(OR(D9="",E9=""),0,VLOOKUP(D9,MSI_NO,2,FALSE))</f>
        <v>0</v>
      </c>
      <c r="G9" s="102">
        <f t="shared" si="0"/>
        <v>0</v>
      </c>
      <c r="H9" s="152"/>
    </row>
    <row r="10" spans="2:8" ht="20.100000000000001" customHeight="1" x14ac:dyDescent="0.3">
      <c r="B10" s="206" t="s">
        <v>21</v>
      </c>
      <c r="C10" s="207"/>
      <c r="D10" s="207"/>
      <c r="E10" s="208"/>
      <c r="F10" s="103">
        <f>MIN(12,SUM(F11+F15+F19+F23))</f>
        <v>0</v>
      </c>
      <c r="G10" s="103">
        <f>MIN(12,SUM(G11+G15+G19+G23))</f>
        <v>0</v>
      </c>
    </row>
    <row r="11" spans="2:8" ht="18" customHeight="1" thickBot="1" x14ac:dyDescent="0.35">
      <c r="B11" s="231" t="s">
        <v>22</v>
      </c>
      <c r="C11" s="233"/>
      <c r="D11" s="21" t="s">
        <v>101</v>
      </c>
      <c r="E11" s="23" t="s">
        <v>43</v>
      </c>
      <c r="F11" s="104">
        <f>SUM(F12:F14)</f>
        <v>0</v>
      </c>
      <c r="G11" s="104">
        <f>SUM(G12:G14)</f>
        <v>0</v>
      </c>
    </row>
    <row r="12" spans="2:8" s="70" customFormat="1" ht="18" customHeight="1" x14ac:dyDescent="0.3">
      <c r="B12" s="209"/>
      <c r="C12" s="210"/>
      <c r="D12" s="69"/>
      <c r="E12" s="9"/>
      <c r="F12" s="92">
        <f>ROUND(IF(AND(B12&lt;&gt;"",E12&lt;&gt;""),D12*(2.5/12),0),3)</f>
        <v>0</v>
      </c>
      <c r="G12" s="93">
        <f>F12</f>
        <v>0</v>
      </c>
      <c r="H12" s="153"/>
    </row>
    <row r="13" spans="2:8" s="70" customFormat="1" ht="18" customHeight="1" x14ac:dyDescent="0.3">
      <c r="B13" s="209"/>
      <c r="C13" s="210"/>
      <c r="D13" s="69"/>
      <c r="E13" s="9"/>
      <c r="F13" s="92">
        <f>ROUND(IF(AND(B13&lt;&gt;"",E13&lt;&gt;""),D13*(2.5/12),0),3)</f>
        <v>0</v>
      </c>
      <c r="G13" s="93">
        <f t="shared" ref="G13:G14" si="1">F13</f>
        <v>0</v>
      </c>
      <c r="H13" s="154"/>
    </row>
    <row r="14" spans="2:8" s="70" customFormat="1" ht="17.25" thickBot="1" x14ac:dyDescent="0.35">
      <c r="B14" s="209"/>
      <c r="C14" s="210"/>
      <c r="D14" s="69"/>
      <c r="E14" s="9"/>
      <c r="F14" s="92">
        <f>ROUND(IF(AND(B14&lt;&gt;"",E14&lt;&gt;""),D14*(2.5/12),0),3)</f>
        <v>0</v>
      </c>
      <c r="G14" s="93">
        <f t="shared" si="1"/>
        <v>0</v>
      </c>
      <c r="H14" s="155"/>
    </row>
    <row r="15" spans="2:8" ht="18" customHeight="1" x14ac:dyDescent="0.3">
      <c r="B15" s="231" t="s">
        <v>23</v>
      </c>
      <c r="C15" s="233"/>
      <c r="D15" s="21" t="s">
        <v>101</v>
      </c>
      <c r="E15" s="44" t="s">
        <v>43</v>
      </c>
      <c r="F15" s="104">
        <f>SUM(F16:F18)</f>
        <v>0</v>
      </c>
      <c r="G15" s="104">
        <f>SUM(G16:G18)</f>
        <v>0</v>
      </c>
    </row>
    <row r="16" spans="2:8" s="70" customFormat="1" ht="18" customHeight="1" x14ac:dyDescent="0.3">
      <c r="B16" s="209"/>
      <c r="C16" s="210"/>
      <c r="D16" s="69"/>
      <c r="E16" s="9"/>
      <c r="F16" s="92">
        <f>ROUND(IF(AND(B16&lt;&gt;"",E16&lt;&gt;""),D16*(1.5/12),0),3)</f>
        <v>0</v>
      </c>
      <c r="G16" s="93">
        <f>F16</f>
        <v>0</v>
      </c>
      <c r="H16" s="154"/>
    </row>
    <row r="17" spans="2:8" s="70" customFormat="1" ht="18" customHeight="1" x14ac:dyDescent="0.3">
      <c r="B17" s="209"/>
      <c r="C17" s="210"/>
      <c r="D17" s="69"/>
      <c r="E17" s="9"/>
      <c r="F17" s="92">
        <f>ROUND(IF(AND(B17&lt;&gt;"",E17&lt;&gt;""),D17*(1.5/12),0),3)</f>
        <v>0</v>
      </c>
      <c r="G17" s="93">
        <f t="shared" ref="G17:G18" si="2">F17</f>
        <v>0</v>
      </c>
      <c r="H17" s="154"/>
    </row>
    <row r="18" spans="2:8" s="70" customFormat="1" ht="18" customHeight="1" x14ac:dyDescent="0.3">
      <c r="B18" s="209"/>
      <c r="C18" s="210"/>
      <c r="D18" s="69"/>
      <c r="E18" s="9"/>
      <c r="F18" s="92">
        <f t="shared" ref="F18" si="3">ROUND(IF(AND(B18&lt;&gt;"",E18&lt;&gt;""),D18*(1.5/12),0),3)</f>
        <v>0</v>
      </c>
      <c r="G18" s="93">
        <f t="shared" si="2"/>
        <v>0</v>
      </c>
      <c r="H18" s="154"/>
    </row>
    <row r="19" spans="2:8" ht="20.100000000000001" customHeight="1" x14ac:dyDescent="0.3">
      <c r="B19" s="231" t="s">
        <v>24</v>
      </c>
      <c r="C19" s="233"/>
      <c r="D19" s="21" t="s">
        <v>101</v>
      </c>
      <c r="E19" s="44" t="s">
        <v>43</v>
      </c>
      <c r="F19" s="104">
        <f>SUM(F20:F22)</f>
        <v>0</v>
      </c>
      <c r="G19" s="104">
        <f>SUM(G20:G22)</f>
        <v>0</v>
      </c>
    </row>
    <row r="20" spans="2:8" s="70" customFormat="1" ht="20.100000000000001" customHeight="1" x14ac:dyDescent="0.3">
      <c r="B20" s="209"/>
      <c r="C20" s="210"/>
      <c r="D20" s="69"/>
      <c r="E20" s="9"/>
      <c r="F20" s="92">
        <f t="shared" ref="F20:F22" si="4">ROUND(IF(AND(B20&lt;&gt;"",E20&lt;&gt;""),D20*(2.5/12),0),3)</f>
        <v>0</v>
      </c>
      <c r="G20" s="93">
        <f>F20</f>
        <v>0</v>
      </c>
      <c r="H20" s="154"/>
    </row>
    <row r="21" spans="2:8" s="70" customFormat="1" ht="20.100000000000001" customHeight="1" x14ac:dyDescent="0.3">
      <c r="B21" s="209"/>
      <c r="C21" s="210"/>
      <c r="D21" s="69"/>
      <c r="E21" s="9"/>
      <c r="F21" s="92">
        <f t="shared" si="4"/>
        <v>0</v>
      </c>
      <c r="G21" s="93">
        <f t="shared" ref="G21:G22" si="5">F21</f>
        <v>0</v>
      </c>
      <c r="H21" s="154"/>
    </row>
    <row r="22" spans="2:8" s="70" customFormat="1" ht="20.100000000000001" customHeight="1" x14ac:dyDescent="0.3">
      <c r="B22" s="209"/>
      <c r="C22" s="210"/>
      <c r="D22" s="69"/>
      <c r="E22" s="9"/>
      <c r="F22" s="92">
        <f t="shared" si="4"/>
        <v>0</v>
      </c>
      <c r="G22" s="93">
        <f t="shared" si="5"/>
        <v>0</v>
      </c>
      <c r="H22" s="154"/>
    </row>
    <row r="23" spans="2:8" ht="20.100000000000001" customHeight="1" x14ac:dyDescent="0.3">
      <c r="B23" s="231" t="s">
        <v>25</v>
      </c>
      <c r="C23" s="233"/>
      <c r="D23" s="21" t="s">
        <v>101</v>
      </c>
      <c r="E23" s="44" t="s">
        <v>43</v>
      </c>
      <c r="F23" s="104">
        <f>SUM(F24:F26)</f>
        <v>0</v>
      </c>
      <c r="G23" s="104">
        <f>SUM(G24:G26)</f>
        <v>0</v>
      </c>
    </row>
    <row r="24" spans="2:8" s="70" customFormat="1" ht="20.100000000000001" customHeight="1" x14ac:dyDescent="0.3">
      <c r="B24" s="209"/>
      <c r="C24" s="210"/>
      <c r="D24" s="69"/>
      <c r="E24" s="9"/>
      <c r="F24" s="92">
        <f>ROUND(IF(AND(B24&lt;&gt;"",E24&lt;&gt;""),D24*(1.5/12),0),3)</f>
        <v>0</v>
      </c>
      <c r="G24" s="93">
        <f>F24</f>
        <v>0</v>
      </c>
      <c r="H24" s="154"/>
    </row>
    <row r="25" spans="2:8" s="70" customFormat="1" ht="20.100000000000001" customHeight="1" x14ac:dyDescent="0.3">
      <c r="B25" s="209"/>
      <c r="C25" s="210"/>
      <c r="D25" s="69"/>
      <c r="E25" s="9"/>
      <c r="F25" s="92">
        <f t="shared" ref="F25:F26" si="6">ROUND(IF(AND(B25&lt;&gt;"",E25&lt;&gt;""),D25*(1.5/12),0),3)</f>
        <v>0</v>
      </c>
      <c r="G25" s="93">
        <f t="shared" ref="G25:G26" si="7">F25</f>
        <v>0</v>
      </c>
      <c r="H25" s="154"/>
    </row>
    <row r="26" spans="2:8" s="70" customFormat="1" ht="20.100000000000001" customHeight="1" x14ac:dyDescent="0.3">
      <c r="B26" s="209"/>
      <c r="C26" s="210"/>
      <c r="D26" s="69"/>
      <c r="E26" s="9"/>
      <c r="F26" s="92">
        <f t="shared" si="6"/>
        <v>0</v>
      </c>
      <c r="G26" s="93">
        <f t="shared" si="7"/>
        <v>0</v>
      </c>
      <c r="H26" s="154"/>
    </row>
    <row r="27" spans="2:8" ht="19.5" customHeight="1" x14ac:dyDescent="0.3">
      <c r="B27" s="206" t="s">
        <v>158</v>
      </c>
      <c r="C27" s="207"/>
      <c r="D27" s="207"/>
      <c r="E27" s="208"/>
      <c r="F27" s="103">
        <f>MIN(10,SUM(F28+F35))</f>
        <v>0</v>
      </c>
      <c r="G27" s="103">
        <f>MIN(10,SUM(G28+G35))</f>
        <v>0</v>
      </c>
    </row>
    <row r="28" spans="2:8" ht="20.100000000000001" customHeight="1" x14ac:dyDescent="0.3">
      <c r="B28" s="231" t="s">
        <v>26</v>
      </c>
      <c r="C28" s="232"/>
      <c r="D28" s="21" t="s">
        <v>42</v>
      </c>
      <c r="E28" s="23" t="s">
        <v>43</v>
      </c>
      <c r="F28" s="104">
        <f>SUM(F29:F34)</f>
        <v>0</v>
      </c>
      <c r="G28" s="104">
        <f>SUM(G29:G34)</f>
        <v>0</v>
      </c>
    </row>
    <row r="29" spans="2:8" s="70" customFormat="1" ht="20.100000000000001" customHeight="1" x14ac:dyDescent="0.3">
      <c r="B29" s="209"/>
      <c r="C29" s="210"/>
      <c r="D29" s="69"/>
      <c r="E29" s="9"/>
      <c r="F29" s="92">
        <f>ROUND(IF(AND(B29&lt;&gt;"",E29&lt;&gt;""),D29*(4),0),3)</f>
        <v>0</v>
      </c>
      <c r="G29" s="93">
        <f>F29</f>
        <v>0</v>
      </c>
      <c r="H29" s="154"/>
    </row>
    <row r="30" spans="2:8" s="70" customFormat="1" ht="20.100000000000001" customHeight="1" x14ac:dyDescent="0.3">
      <c r="B30" s="209"/>
      <c r="C30" s="210"/>
      <c r="D30" s="69"/>
      <c r="E30" s="9"/>
      <c r="F30" s="92">
        <f t="shared" ref="F30:F31" si="8">ROUND(IF(AND(B30&lt;&gt;"",E30&lt;&gt;""),D30*(4),0),3)</f>
        <v>0</v>
      </c>
      <c r="G30" s="93">
        <f t="shared" ref="G30:G31" si="9">F30</f>
        <v>0</v>
      </c>
      <c r="H30" s="154"/>
    </row>
    <row r="31" spans="2:8" s="70" customFormat="1" ht="20.100000000000001" customHeight="1" x14ac:dyDescent="0.3">
      <c r="B31" s="209"/>
      <c r="C31" s="210"/>
      <c r="D31" s="69"/>
      <c r="E31" s="9"/>
      <c r="F31" s="92">
        <f t="shared" si="8"/>
        <v>0</v>
      </c>
      <c r="G31" s="93">
        <f t="shared" si="9"/>
        <v>0</v>
      </c>
      <c r="H31" s="154"/>
    </row>
    <row r="32" spans="2:8" s="70" customFormat="1" ht="20.100000000000001" customHeight="1" x14ac:dyDescent="0.3">
      <c r="B32" s="209"/>
      <c r="C32" s="210"/>
      <c r="D32" s="69"/>
      <c r="E32" s="9"/>
      <c r="F32" s="92">
        <f t="shared" ref="F32" si="10">ROUND(IF(AND(B32&lt;&gt;"",E32&lt;&gt;""),D32*(4),0),3)</f>
        <v>0</v>
      </c>
      <c r="G32" s="93">
        <f t="shared" ref="G32" si="11">F32</f>
        <v>0</v>
      </c>
      <c r="H32" s="154"/>
    </row>
    <row r="33" spans="2:8" s="70" customFormat="1" ht="20.100000000000001" customHeight="1" x14ac:dyDescent="0.3">
      <c r="B33" s="209"/>
      <c r="C33" s="210"/>
      <c r="D33" s="69"/>
      <c r="E33" s="9"/>
      <c r="F33" s="92">
        <f t="shared" ref="F33:F34" si="12">ROUND(IF(AND(B33&lt;&gt;"",E33&lt;&gt;""),D33*(4),0),3)</f>
        <v>0</v>
      </c>
      <c r="G33" s="93">
        <f t="shared" ref="G33:G34" si="13">F33</f>
        <v>0</v>
      </c>
      <c r="H33" s="154"/>
    </row>
    <row r="34" spans="2:8" s="70" customFormat="1" ht="20.100000000000001" customHeight="1" x14ac:dyDescent="0.3">
      <c r="B34" s="209"/>
      <c r="C34" s="210"/>
      <c r="D34" s="69"/>
      <c r="E34" s="9"/>
      <c r="F34" s="92">
        <f t="shared" si="12"/>
        <v>0</v>
      </c>
      <c r="G34" s="93">
        <f t="shared" si="13"/>
        <v>0</v>
      </c>
      <c r="H34" s="154"/>
    </row>
    <row r="35" spans="2:8" ht="20.100000000000001" customHeight="1" x14ac:dyDescent="0.3">
      <c r="B35" s="231" t="s">
        <v>27</v>
      </c>
      <c r="C35" s="232"/>
      <c r="D35" s="21" t="s">
        <v>42</v>
      </c>
      <c r="E35" s="23" t="s">
        <v>43</v>
      </c>
      <c r="F35" s="104">
        <f>SUM(F36:F41)</f>
        <v>0</v>
      </c>
      <c r="G35" s="104">
        <f>SUM(G36:G41)</f>
        <v>0</v>
      </c>
    </row>
    <row r="36" spans="2:8" s="70" customFormat="1" ht="20.100000000000001" customHeight="1" x14ac:dyDescent="0.3">
      <c r="B36" s="209"/>
      <c r="C36" s="210"/>
      <c r="D36" s="69"/>
      <c r="E36" s="9"/>
      <c r="F36" s="92">
        <f>ROUND(IF(AND(B36&lt;&gt;"",E36&lt;&gt;""),D36*(2),0),3)</f>
        <v>0</v>
      </c>
      <c r="G36" s="93">
        <f>F36</f>
        <v>0</v>
      </c>
      <c r="H36" s="154"/>
    </row>
    <row r="37" spans="2:8" s="70" customFormat="1" ht="20.100000000000001" customHeight="1" x14ac:dyDescent="0.3">
      <c r="B37" s="209"/>
      <c r="C37" s="210"/>
      <c r="D37" s="69"/>
      <c r="E37" s="9"/>
      <c r="F37" s="92">
        <f t="shared" ref="F37:F38" si="14">ROUND(IF(AND(B37&lt;&gt;"",E37&lt;&gt;""),D37*(2),0),3)</f>
        <v>0</v>
      </c>
      <c r="G37" s="93">
        <f t="shared" ref="G37:G38" si="15">F37</f>
        <v>0</v>
      </c>
      <c r="H37" s="154"/>
    </row>
    <row r="38" spans="2:8" s="70" customFormat="1" ht="20.100000000000001" customHeight="1" x14ac:dyDescent="0.3">
      <c r="B38" s="209"/>
      <c r="C38" s="210"/>
      <c r="D38" s="69"/>
      <c r="E38" s="9"/>
      <c r="F38" s="92">
        <f t="shared" si="14"/>
        <v>0</v>
      </c>
      <c r="G38" s="93">
        <f t="shared" si="15"/>
        <v>0</v>
      </c>
      <c r="H38" s="154"/>
    </row>
    <row r="39" spans="2:8" s="70" customFormat="1" ht="20.100000000000001" customHeight="1" x14ac:dyDescent="0.3">
      <c r="B39" s="209"/>
      <c r="C39" s="210"/>
      <c r="D39" s="69"/>
      <c r="E39" s="9"/>
      <c r="F39" s="92">
        <f t="shared" ref="F39" si="16">ROUND(IF(AND(B39&lt;&gt;"",E39&lt;&gt;""),D39*(2),0),3)</f>
        <v>0</v>
      </c>
      <c r="G39" s="93">
        <f t="shared" ref="G39" si="17">F39</f>
        <v>0</v>
      </c>
      <c r="H39" s="154"/>
    </row>
    <row r="40" spans="2:8" s="70" customFormat="1" ht="20.100000000000001" customHeight="1" x14ac:dyDescent="0.3">
      <c r="B40" s="209"/>
      <c r="C40" s="210"/>
      <c r="D40" s="69"/>
      <c r="E40" s="9"/>
      <c r="F40" s="92">
        <f t="shared" ref="F40:F41" si="18">ROUND(IF(AND(B40&lt;&gt;"",E40&lt;&gt;""),D40*(2),0),3)</f>
        <v>0</v>
      </c>
      <c r="G40" s="93">
        <f t="shared" ref="G40:G41" si="19">F40</f>
        <v>0</v>
      </c>
      <c r="H40" s="154"/>
    </row>
    <row r="41" spans="2:8" s="70" customFormat="1" ht="20.100000000000001" customHeight="1" thickBot="1" x14ac:dyDescent="0.35">
      <c r="B41" s="204"/>
      <c r="C41" s="205"/>
      <c r="D41" s="71"/>
      <c r="E41" s="72"/>
      <c r="F41" s="95">
        <f t="shared" si="18"/>
        <v>0</v>
      </c>
      <c r="G41" s="93">
        <f t="shared" si="19"/>
        <v>0</v>
      </c>
      <c r="H41" s="154"/>
    </row>
    <row r="42" spans="2:8" ht="18.75" thickBot="1" x14ac:dyDescent="0.35">
      <c r="B42" s="223" t="s">
        <v>122</v>
      </c>
      <c r="C42" s="224"/>
      <c r="D42" s="224"/>
      <c r="E42" s="225"/>
    </row>
    <row r="43" spans="2:8" ht="30" customHeight="1" x14ac:dyDescent="0.3">
      <c r="B43" s="211"/>
      <c r="C43" s="212"/>
      <c r="D43" s="212"/>
      <c r="E43" s="213"/>
    </row>
    <row r="44" spans="2:8" ht="30" customHeight="1" x14ac:dyDescent="0.3">
      <c r="B44" s="214"/>
      <c r="C44" s="215"/>
      <c r="D44" s="215"/>
      <c r="E44" s="216"/>
    </row>
    <row r="45" spans="2:8" ht="30" customHeight="1" thickBot="1" x14ac:dyDescent="0.35">
      <c r="B45" s="217"/>
      <c r="C45" s="218"/>
      <c r="D45" s="218"/>
      <c r="E45" s="219"/>
    </row>
    <row r="46" spans="2:8" ht="30" customHeight="1" x14ac:dyDescent="0.3">
      <c r="B46" s="303" t="s">
        <v>159</v>
      </c>
      <c r="C46" s="303"/>
      <c r="D46" s="303"/>
      <c r="E46" s="303"/>
    </row>
  </sheetData>
  <sheetProtection algorithmName="SHA-512" hashValue="d2rg5D2R+9KusAPWher+/rdv73FkJ/n0RK7DR87R7pzydEqb5/5W0ac2tORtBNiLH1Y9P6nELrWPNhz395TZCQ==" saltValue="fmz6XHHwlu2C3BqDj2XJ3A==" spinCount="100000" sheet="1" insertRows="0" deleteRows="0" selectLockedCells="1"/>
  <mergeCells count="43">
    <mergeCell ref="B46:E46"/>
    <mergeCell ref="G2:G5"/>
    <mergeCell ref="B7:C7"/>
    <mergeCell ref="B28:C28"/>
    <mergeCell ref="B35:C35"/>
    <mergeCell ref="B11:C11"/>
    <mergeCell ref="B15:C15"/>
    <mergeCell ref="B19:C19"/>
    <mergeCell ref="B23:C23"/>
    <mergeCell ref="B8:C8"/>
    <mergeCell ref="B9:C9"/>
    <mergeCell ref="B12:C12"/>
    <mergeCell ref="B34:C34"/>
    <mergeCell ref="B24:C24"/>
    <mergeCell ref="B14:C14"/>
    <mergeCell ref="B32:C32"/>
    <mergeCell ref="B30:C30"/>
    <mergeCell ref="B43:E45"/>
    <mergeCell ref="B25:C25"/>
    <mergeCell ref="B27:E27"/>
    <mergeCell ref="C4:C5"/>
    <mergeCell ref="D4:E4"/>
    <mergeCell ref="B42:E42"/>
    <mergeCell ref="B31:C31"/>
    <mergeCell ref="B39:C39"/>
    <mergeCell ref="B37:C37"/>
    <mergeCell ref="B38:C38"/>
    <mergeCell ref="F2:F5"/>
    <mergeCell ref="H2:H5"/>
    <mergeCell ref="B41:C41"/>
    <mergeCell ref="B10:E10"/>
    <mergeCell ref="B21:C21"/>
    <mergeCell ref="B13:C13"/>
    <mergeCell ref="B16:C16"/>
    <mergeCell ref="B17:C17"/>
    <mergeCell ref="B18:C18"/>
    <mergeCell ref="B29:C29"/>
    <mergeCell ref="B33:C33"/>
    <mergeCell ref="B36:C36"/>
    <mergeCell ref="B40:C40"/>
    <mergeCell ref="B22:C22"/>
    <mergeCell ref="B26:C26"/>
    <mergeCell ref="B20:C20"/>
  </mergeCells>
  <dataValidations count="4">
    <dataValidation type="list" allowBlank="1" showInputMessage="1" showErrorMessage="1" promptTitle="Ayuda:" prompt="Inserte SI o NO de la lista desplegable" sqref="D7" xr:uid="{00000000-0002-0000-0200-000000000000}">
      <formula1>SI_NO</formula1>
    </dataValidation>
    <dataValidation type="list" allowBlank="1" showInputMessage="1" showErrorMessage="1" promptTitle="Ayuda" prompt="Inserte SI o NO de la lista desplegable" sqref="D8:D9" xr:uid="{00000000-0002-0000-0200-000001000000}">
      <formula1>SI_NO</formula1>
    </dataValidation>
    <dataValidation type="whole" allowBlank="1" showInputMessage="1" showErrorMessage="1" errorTitle="Corrija el dato" error="Por favor, introduzca un número entero" prompt="Introduzca un número entero" sqref="D12:D14 D16:D18 D20:D22 D24:D26" xr:uid="{00000000-0002-0000-0200-000002000000}">
      <formula1>0</formula1>
      <formula2>1000</formula2>
    </dataValidation>
    <dataValidation type="decimal" operator="greaterThanOrEqual" allowBlank="1" showInputMessage="1" showErrorMessage="1" errorTitle="Corrija el dato" error="Introduzca un número entero o decimal mayor o igual a 1" promptTitle="Introduzca número" prompt="Introduzca un número entero o decimal mayor o igual a 1" sqref="D29:D34 D36:D41" xr:uid="{4F5C8524-5FB8-4EDD-B892-40998BF9900E}">
      <formula1>1</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108"/>
  <sheetViews>
    <sheetView topLeftCell="A72" workbookViewId="0">
      <selection activeCell="L72" sqref="L1:O1048576"/>
    </sheetView>
  </sheetViews>
  <sheetFormatPr baseColWidth="10" defaultColWidth="9.140625" defaultRowHeight="30" customHeight="1" x14ac:dyDescent="0.3"/>
  <cols>
    <col min="1" max="1" width="1.5703125" style="55" customWidth="1"/>
    <col min="2" max="2" width="46" style="65" customWidth="1"/>
    <col min="3" max="3" width="14.5703125" style="55" customWidth="1"/>
    <col min="4" max="4" width="14.42578125" style="55" customWidth="1"/>
    <col min="5" max="5" width="14.5703125" style="55" customWidth="1"/>
    <col min="6" max="6" width="15.28515625" style="55" customWidth="1"/>
    <col min="7" max="7" width="14" style="55" customWidth="1"/>
    <col min="8" max="8" width="13.5703125" style="55" customWidth="1"/>
    <col min="9" max="9" width="17.85546875" style="55" customWidth="1"/>
    <col min="10" max="10" width="10.85546875" style="55" customWidth="1"/>
    <col min="11" max="11" width="16.5703125" style="55" customWidth="1"/>
    <col min="12" max="12" width="16.140625" style="55" hidden="1" customWidth="1"/>
    <col min="13" max="13" width="13.7109375" style="55" hidden="1" customWidth="1"/>
    <col min="14" max="14" width="20.7109375" style="148" hidden="1" customWidth="1"/>
    <col min="15" max="15" width="18.140625" style="148" hidden="1" customWidth="1"/>
    <col min="16" max="16384" width="9.140625" style="55"/>
  </cols>
  <sheetData>
    <row r="1" spans="2:15" ht="11.25" customHeight="1" thickBot="1" x14ac:dyDescent="0.35">
      <c r="B1" s="55"/>
    </row>
    <row r="2" spans="2:15" ht="30" customHeight="1" x14ac:dyDescent="0.3">
      <c r="B2" s="73"/>
      <c r="C2" s="262" t="s">
        <v>0</v>
      </c>
      <c r="D2" s="262"/>
      <c r="E2" s="262"/>
      <c r="F2" s="262"/>
      <c r="G2" s="262"/>
      <c r="H2" s="262"/>
      <c r="I2" s="262"/>
      <c r="J2" s="262"/>
      <c r="K2" s="263"/>
      <c r="L2" s="186" t="s">
        <v>114</v>
      </c>
      <c r="M2" s="226" t="s">
        <v>115</v>
      </c>
    </row>
    <row r="3" spans="2:15" ht="18.75" customHeight="1" x14ac:dyDescent="0.3">
      <c r="B3" s="75"/>
      <c r="C3" s="264" t="s">
        <v>105</v>
      </c>
      <c r="D3" s="264"/>
      <c r="E3" s="264"/>
      <c r="F3" s="264"/>
      <c r="G3" s="264"/>
      <c r="H3" s="264"/>
      <c r="I3" s="264"/>
      <c r="J3" s="264"/>
      <c r="K3" s="265"/>
      <c r="L3" s="187"/>
      <c r="M3" s="227"/>
    </row>
    <row r="4" spans="2:15" ht="17.25" customHeight="1" x14ac:dyDescent="0.3">
      <c r="B4" s="75"/>
      <c r="C4" s="266" t="str">
        <f>CONCATENATE(IF(SOL_NOMBRE&lt;&gt;"",UPPER(SOL_NOMBRE),"")," ",UPPER(SOL_APELLIDOS),IF(SOL_NIF&lt;&gt;"", CONCATENATE(" ( ",    SOL_NIF," ) "),""))</f>
        <v xml:space="preserve"> </v>
      </c>
      <c r="D4" s="266"/>
      <c r="E4" s="266"/>
      <c r="F4" s="266"/>
      <c r="G4" s="266"/>
      <c r="H4" s="114"/>
      <c r="I4" s="115" t="str">
        <f>IF( AND(SOL_FECHA_INI&lt;&gt;"",SOL_FECHA_FIN&lt;&gt;""),"Intervalo de fechas evaluable","")</f>
        <v/>
      </c>
      <c r="J4" s="115"/>
      <c r="K4" s="116"/>
      <c r="L4" s="187"/>
      <c r="M4" s="227"/>
    </row>
    <row r="5" spans="2:15" ht="15.75" customHeight="1" thickBot="1" x14ac:dyDescent="0.35">
      <c r="B5" s="125"/>
      <c r="C5" s="267"/>
      <c r="D5" s="267"/>
      <c r="E5" s="267"/>
      <c r="F5" s="267"/>
      <c r="G5" s="267"/>
      <c r="H5" s="117"/>
      <c r="I5" s="118" t="str">
        <f>IF(ISBLANK(SOL_FECHA_INI),"",SOL_FECHA_INI)</f>
        <v/>
      </c>
      <c r="J5" s="118" t="str">
        <f>IF(ISBLANK(SOL_FECHA_FIN),"",SOL_FECHA_FIN+365)</f>
        <v/>
      </c>
      <c r="K5" s="119"/>
      <c r="L5" s="188"/>
      <c r="M5" s="228"/>
    </row>
    <row r="6" spans="2:15" s="54" customFormat="1" ht="38.25" customHeight="1" thickBot="1" x14ac:dyDescent="0.35">
      <c r="B6" s="77" t="s">
        <v>9</v>
      </c>
      <c r="C6" s="78"/>
      <c r="D6" s="78"/>
      <c r="E6" s="78"/>
      <c r="F6" s="78"/>
      <c r="G6" s="78"/>
      <c r="H6" s="78"/>
      <c r="I6" s="78"/>
      <c r="J6" s="78"/>
      <c r="K6" s="79"/>
      <c r="L6" s="140">
        <f>SUM(L7+L48+L61)</f>
        <v>0</v>
      </c>
      <c r="M6" s="140">
        <f>SUM(M7+M48+M61)</f>
        <v>0</v>
      </c>
      <c r="N6" s="156"/>
      <c r="O6" s="156"/>
    </row>
    <row r="7" spans="2:15" s="54" customFormat="1" ht="43.5" customHeight="1" thickBot="1" x14ac:dyDescent="0.35">
      <c r="B7" s="289" t="s">
        <v>82</v>
      </c>
      <c r="C7" s="290"/>
      <c r="D7" s="290"/>
      <c r="E7" s="290"/>
      <c r="F7" s="290"/>
      <c r="G7" s="290"/>
      <c r="H7" s="290"/>
      <c r="I7" s="290"/>
      <c r="J7" s="290"/>
      <c r="K7" s="291"/>
      <c r="L7" s="80">
        <f>SUM(L8+L13+L20+L27+L34)</f>
        <v>0</v>
      </c>
      <c r="M7" s="80">
        <f>SUM(M8+M13+M20+M27+M34)</f>
        <v>0</v>
      </c>
      <c r="N7" s="156"/>
      <c r="O7" s="156"/>
    </row>
    <row r="8" spans="2:15" s="54" customFormat="1" ht="18" x14ac:dyDescent="0.25">
      <c r="B8" s="292" t="s">
        <v>78</v>
      </c>
      <c r="C8" s="293"/>
      <c r="D8" s="293"/>
      <c r="E8" s="293"/>
      <c r="F8" s="293"/>
      <c r="G8" s="293"/>
      <c r="H8" s="293"/>
      <c r="I8" s="293"/>
      <c r="J8" s="293"/>
      <c r="K8" s="294"/>
      <c r="L8" s="284">
        <f>SUM(L10:L12)</f>
        <v>0</v>
      </c>
      <c r="M8" s="284">
        <f>SUM(M10:M12)</f>
        <v>0</v>
      </c>
      <c r="N8" s="285" t="s">
        <v>123</v>
      </c>
      <c r="O8" s="286"/>
    </row>
    <row r="9" spans="2:15" ht="27.75" customHeight="1" x14ac:dyDescent="0.25">
      <c r="B9" s="250" t="s">
        <v>10</v>
      </c>
      <c r="C9" s="251"/>
      <c r="D9" s="251"/>
      <c r="E9" s="251"/>
      <c r="F9" s="251"/>
      <c r="G9" s="251"/>
      <c r="H9" s="251" t="s">
        <v>15</v>
      </c>
      <c r="I9" s="251"/>
      <c r="J9" s="81" t="s">
        <v>11</v>
      </c>
      <c r="K9" s="97" t="s">
        <v>13</v>
      </c>
      <c r="L9" s="284"/>
      <c r="M9" s="284"/>
      <c r="N9" s="287"/>
      <c r="O9" s="288"/>
    </row>
    <row r="10" spans="2:15" s="70" customFormat="1" ht="20.100000000000001" customHeight="1" x14ac:dyDescent="0.3">
      <c r="B10" s="238"/>
      <c r="C10" s="239"/>
      <c r="D10" s="239"/>
      <c r="E10" s="239"/>
      <c r="F10" s="239"/>
      <c r="G10" s="240"/>
      <c r="H10" s="241"/>
      <c r="I10" s="240"/>
      <c r="J10" s="128"/>
      <c r="K10" s="9"/>
      <c r="L10" s="92">
        <f>IF(AND(B10&lt;&gt;"",K10&lt;&gt;""),10,0)</f>
        <v>0</v>
      </c>
      <c r="M10" s="93">
        <f>L10</f>
        <v>0</v>
      </c>
      <c r="N10" s="236"/>
      <c r="O10" s="237"/>
    </row>
    <row r="11" spans="2:15" s="70" customFormat="1" ht="20.100000000000001" customHeight="1" x14ac:dyDescent="0.3">
      <c r="B11" s="238"/>
      <c r="C11" s="239"/>
      <c r="D11" s="239"/>
      <c r="E11" s="239"/>
      <c r="F11" s="239"/>
      <c r="G11" s="240"/>
      <c r="H11" s="241"/>
      <c r="I11" s="240"/>
      <c r="J11" s="128"/>
      <c r="K11" s="9"/>
      <c r="L11" s="92">
        <f t="shared" ref="L11:L12" si="0">IF(AND(B11&lt;&gt;"",K11&lt;&gt;""),10,0)</f>
        <v>0</v>
      </c>
      <c r="M11" s="93">
        <f t="shared" ref="M11" si="1">L11</f>
        <v>0</v>
      </c>
      <c r="N11" s="236"/>
      <c r="O11" s="237"/>
    </row>
    <row r="12" spans="2:15" s="70" customFormat="1" ht="20.100000000000001" customHeight="1" x14ac:dyDescent="0.3">
      <c r="B12" s="238"/>
      <c r="C12" s="239"/>
      <c r="D12" s="239"/>
      <c r="E12" s="239"/>
      <c r="F12" s="239"/>
      <c r="G12" s="240"/>
      <c r="H12" s="241"/>
      <c r="I12" s="240"/>
      <c r="J12" s="128"/>
      <c r="K12" s="98"/>
      <c r="L12" s="92">
        <f t="shared" si="0"/>
        <v>0</v>
      </c>
      <c r="M12" s="93">
        <f t="shared" ref="M12" si="2">L12</f>
        <v>0</v>
      </c>
      <c r="N12" s="236"/>
      <c r="O12" s="237"/>
    </row>
    <row r="13" spans="2:15" s="54" customFormat="1" ht="18" x14ac:dyDescent="0.3">
      <c r="B13" s="292" t="s">
        <v>79</v>
      </c>
      <c r="C13" s="293"/>
      <c r="D13" s="293"/>
      <c r="E13" s="293"/>
      <c r="F13" s="293"/>
      <c r="G13" s="293"/>
      <c r="H13" s="293"/>
      <c r="I13" s="293"/>
      <c r="J13" s="293"/>
      <c r="K13" s="294"/>
      <c r="L13" s="276">
        <f>SUM(L15:L19)</f>
        <v>0</v>
      </c>
      <c r="M13" s="276">
        <f>SUM(M15:M19)</f>
        <v>0</v>
      </c>
      <c r="N13" s="156"/>
      <c r="O13" s="156"/>
    </row>
    <row r="14" spans="2:15" ht="27.75" customHeight="1" x14ac:dyDescent="0.3">
      <c r="B14" s="250" t="s">
        <v>10</v>
      </c>
      <c r="C14" s="251"/>
      <c r="D14" s="251"/>
      <c r="E14" s="251"/>
      <c r="F14" s="251"/>
      <c r="G14" s="251"/>
      <c r="H14" s="251" t="s">
        <v>15</v>
      </c>
      <c r="I14" s="251"/>
      <c r="J14" s="81" t="s">
        <v>11</v>
      </c>
      <c r="K14" s="97" t="s">
        <v>13</v>
      </c>
      <c r="L14" s="246"/>
      <c r="M14" s="246"/>
    </row>
    <row r="15" spans="2:15" s="70" customFormat="1" ht="20.100000000000001" customHeight="1" x14ac:dyDescent="0.3">
      <c r="B15" s="238"/>
      <c r="C15" s="239"/>
      <c r="D15" s="239"/>
      <c r="E15" s="239"/>
      <c r="F15" s="239"/>
      <c r="G15" s="240"/>
      <c r="H15" s="241"/>
      <c r="I15" s="240"/>
      <c r="J15" s="128"/>
      <c r="K15" s="9"/>
      <c r="L15" s="92">
        <f>IF(AND(B15&lt;&gt;"",K15&lt;&gt;""),5,0)</f>
        <v>0</v>
      </c>
      <c r="M15" s="93">
        <f>L15</f>
        <v>0</v>
      </c>
      <c r="N15" s="236"/>
      <c r="O15" s="237"/>
    </row>
    <row r="16" spans="2:15" s="70" customFormat="1" ht="20.100000000000001" customHeight="1" x14ac:dyDescent="0.3">
      <c r="B16" s="238"/>
      <c r="C16" s="239"/>
      <c r="D16" s="239"/>
      <c r="E16" s="239"/>
      <c r="F16" s="239"/>
      <c r="G16" s="240"/>
      <c r="H16" s="241"/>
      <c r="I16" s="240"/>
      <c r="J16" s="128"/>
      <c r="K16" s="9"/>
      <c r="L16" s="92">
        <f t="shared" ref="L16:L17" si="3">IF(AND(B16&lt;&gt;"",K16&lt;&gt;""),5,0)</f>
        <v>0</v>
      </c>
      <c r="M16" s="93">
        <f t="shared" ref="M16:M17" si="4">L16</f>
        <v>0</v>
      </c>
      <c r="N16" s="236"/>
      <c r="O16" s="237"/>
    </row>
    <row r="17" spans="2:15" s="70" customFormat="1" ht="20.100000000000001" customHeight="1" x14ac:dyDescent="0.3">
      <c r="B17" s="238"/>
      <c r="C17" s="239"/>
      <c r="D17" s="239"/>
      <c r="E17" s="239"/>
      <c r="F17" s="239"/>
      <c r="G17" s="240"/>
      <c r="H17" s="241"/>
      <c r="I17" s="240"/>
      <c r="J17" s="128"/>
      <c r="K17" s="9"/>
      <c r="L17" s="92">
        <f t="shared" si="3"/>
        <v>0</v>
      </c>
      <c r="M17" s="93">
        <f t="shared" si="4"/>
        <v>0</v>
      </c>
      <c r="N17" s="236"/>
      <c r="O17" s="237"/>
    </row>
    <row r="18" spans="2:15" s="70" customFormat="1" ht="20.100000000000001" customHeight="1" x14ac:dyDescent="0.3">
      <c r="B18" s="238"/>
      <c r="C18" s="239"/>
      <c r="D18" s="239"/>
      <c r="E18" s="239"/>
      <c r="F18" s="239"/>
      <c r="G18" s="240"/>
      <c r="H18" s="241"/>
      <c r="I18" s="240"/>
      <c r="J18" s="128"/>
      <c r="K18" s="9"/>
      <c r="L18" s="92">
        <f t="shared" ref="L18:L19" si="5">IF(AND(B18&lt;&gt;"",K18&lt;&gt;""),5,0)</f>
        <v>0</v>
      </c>
      <c r="M18" s="93">
        <f t="shared" ref="M18:M19" si="6">L18</f>
        <v>0</v>
      </c>
      <c r="N18" s="236"/>
      <c r="O18" s="237"/>
    </row>
    <row r="19" spans="2:15" s="70" customFormat="1" ht="20.100000000000001" customHeight="1" thickBot="1" x14ac:dyDescent="0.35">
      <c r="B19" s="238"/>
      <c r="C19" s="239"/>
      <c r="D19" s="239"/>
      <c r="E19" s="239"/>
      <c r="F19" s="239"/>
      <c r="G19" s="240"/>
      <c r="H19" s="241"/>
      <c r="I19" s="240"/>
      <c r="J19" s="128"/>
      <c r="K19" s="9"/>
      <c r="L19" s="92">
        <f t="shared" si="5"/>
        <v>0</v>
      </c>
      <c r="M19" s="93">
        <f t="shared" si="6"/>
        <v>0</v>
      </c>
      <c r="N19" s="236"/>
      <c r="O19" s="237"/>
    </row>
    <row r="20" spans="2:15" s="54" customFormat="1" ht="23.25" customHeight="1" x14ac:dyDescent="0.3">
      <c r="B20" s="82" t="s">
        <v>80</v>
      </c>
      <c r="C20" s="83"/>
      <c r="D20" s="83"/>
      <c r="E20" s="83"/>
      <c r="F20" s="83"/>
      <c r="G20" s="83"/>
      <c r="H20" s="83"/>
      <c r="I20" s="83"/>
      <c r="J20" s="83"/>
      <c r="K20" s="84"/>
      <c r="L20" s="276">
        <f>SUM(L22:L26)</f>
        <v>0</v>
      </c>
      <c r="M20" s="276">
        <f>SUM(M22:M26)</f>
        <v>0</v>
      </c>
      <c r="N20" s="156"/>
      <c r="O20" s="156"/>
    </row>
    <row r="21" spans="2:15" ht="27.75" customHeight="1" x14ac:dyDescent="0.3">
      <c r="B21" s="250" t="s">
        <v>10</v>
      </c>
      <c r="C21" s="251"/>
      <c r="D21" s="251"/>
      <c r="E21" s="251"/>
      <c r="F21" s="251"/>
      <c r="G21" s="85" t="s">
        <v>14</v>
      </c>
      <c r="H21" s="251" t="s">
        <v>15</v>
      </c>
      <c r="I21" s="251"/>
      <c r="J21" s="81" t="s">
        <v>11</v>
      </c>
      <c r="K21" s="97" t="s">
        <v>13</v>
      </c>
      <c r="L21" s="246"/>
      <c r="M21" s="246"/>
    </row>
    <row r="22" spans="2:15" s="70" customFormat="1" ht="20.100000000000001" customHeight="1" x14ac:dyDescent="0.3">
      <c r="B22" s="238"/>
      <c r="C22" s="239"/>
      <c r="D22" s="239"/>
      <c r="E22" s="239"/>
      <c r="F22" s="240"/>
      <c r="G22" s="127"/>
      <c r="H22" s="241"/>
      <c r="I22" s="240"/>
      <c r="J22" s="128"/>
      <c r="K22" s="9"/>
      <c r="L22" s="92">
        <f>IF(AND(B22&lt;&gt;"",K22&lt;&gt;""),6,0)</f>
        <v>0</v>
      </c>
      <c r="M22" s="93">
        <f>L22</f>
        <v>0</v>
      </c>
      <c r="N22" s="236"/>
      <c r="O22" s="237"/>
    </row>
    <row r="23" spans="2:15" s="70" customFormat="1" ht="20.100000000000001" customHeight="1" x14ac:dyDescent="0.3">
      <c r="B23" s="238"/>
      <c r="C23" s="239"/>
      <c r="D23" s="239"/>
      <c r="E23" s="239"/>
      <c r="F23" s="240"/>
      <c r="G23" s="127"/>
      <c r="H23" s="241"/>
      <c r="I23" s="240"/>
      <c r="J23" s="128"/>
      <c r="K23" s="9"/>
      <c r="L23" s="92">
        <f t="shared" ref="L23:L24" si="7">IF(AND(B23&lt;&gt;"",K23&lt;&gt;""),6,0)</f>
        <v>0</v>
      </c>
      <c r="M23" s="93">
        <f t="shared" ref="M23:M24" si="8">L23</f>
        <v>0</v>
      </c>
      <c r="N23" s="236"/>
      <c r="O23" s="237"/>
    </row>
    <row r="24" spans="2:15" s="70" customFormat="1" ht="20.100000000000001" customHeight="1" x14ac:dyDescent="0.3">
      <c r="B24" s="238"/>
      <c r="C24" s="239"/>
      <c r="D24" s="239"/>
      <c r="E24" s="239"/>
      <c r="F24" s="240"/>
      <c r="G24" s="127"/>
      <c r="H24" s="241"/>
      <c r="I24" s="240"/>
      <c r="J24" s="128"/>
      <c r="K24" s="9"/>
      <c r="L24" s="92">
        <f t="shared" si="7"/>
        <v>0</v>
      </c>
      <c r="M24" s="93">
        <f t="shared" si="8"/>
        <v>0</v>
      </c>
      <c r="N24" s="236"/>
      <c r="O24" s="237"/>
    </row>
    <row r="25" spans="2:15" s="70" customFormat="1" ht="20.100000000000001" customHeight="1" x14ac:dyDescent="0.3">
      <c r="B25" s="238"/>
      <c r="C25" s="239"/>
      <c r="D25" s="239"/>
      <c r="E25" s="239"/>
      <c r="F25" s="240"/>
      <c r="G25" s="127"/>
      <c r="H25" s="241"/>
      <c r="I25" s="240"/>
      <c r="J25" s="128"/>
      <c r="K25" s="9"/>
      <c r="L25" s="92">
        <f t="shared" ref="L25:L26" si="9">IF(AND(B25&lt;&gt;"",K25&lt;&gt;""),6,0)</f>
        <v>0</v>
      </c>
      <c r="M25" s="93">
        <f t="shared" ref="M25:M26" si="10">L25</f>
        <v>0</v>
      </c>
      <c r="N25" s="236"/>
      <c r="O25" s="237"/>
    </row>
    <row r="26" spans="2:15" s="70" customFormat="1" ht="20.100000000000001" customHeight="1" thickBot="1" x14ac:dyDescent="0.35">
      <c r="B26" s="238"/>
      <c r="C26" s="239"/>
      <c r="D26" s="239"/>
      <c r="E26" s="239"/>
      <c r="F26" s="240"/>
      <c r="G26" s="127"/>
      <c r="H26" s="241"/>
      <c r="I26" s="240"/>
      <c r="J26" s="128"/>
      <c r="K26" s="9"/>
      <c r="L26" s="92">
        <f t="shared" si="9"/>
        <v>0</v>
      </c>
      <c r="M26" s="93">
        <f t="shared" si="10"/>
        <v>0</v>
      </c>
      <c r="N26" s="236"/>
      <c r="O26" s="237"/>
    </row>
    <row r="27" spans="2:15" s="54" customFormat="1" ht="23.25" customHeight="1" x14ac:dyDescent="0.3">
      <c r="B27" s="82" t="s">
        <v>81</v>
      </c>
      <c r="C27" s="83"/>
      <c r="D27" s="83"/>
      <c r="E27" s="83"/>
      <c r="F27" s="83"/>
      <c r="G27" s="83"/>
      <c r="H27" s="83"/>
      <c r="I27" s="83"/>
      <c r="J27" s="83"/>
      <c r="K27" s="84"/>
      <c r="L27" s="276">
        <f>SUM(L29:L33)</f>
        <v>0</v>
      </c>
      <c r="M27" s="276">
        <f>SUM(M29:M33)</f>
        <v>0</v>
      </c>
      <c r="N27" s="156"/>
      <c r="O27" s="156"/>
    </row>
    <row r="28" spans="2:15" ht="27.75" customHeight="1" x14ac:dyDescent="0.3">
      <c r="B28" s="250" t="s">
        <v>10</v>
      </c>
      <c r="C28" s="251"/>
      <c r="D28" s="251"/>
      <c r="E28" s="251"/>
      <c r="F28" s="251"/>
      <c r="G28" s="85" t="s">
        <v>14</v>
      </c>
      <c r="H28" s="251" t="s">
        <v>15</v>
      </c>
      <c r="I28" s="251"/>
      <c r="J28" s="81" t="s">
        <v>11</v>
      </c>
      <c r="K28" s="97" t="s">
        <v>13</v>
      </c>
      <c r="L28" s="246"/>
      <c r="M28" s="246"/>
    </row>
    <row r="29" spans="2:15" s="70" customFormat="1" ht="20.100000000000001" customHeight="1" x14ac:dyDescent="0.3">
      <c r="B29" s="238"/>
      <c r="C29" s="239"/>
      <c r="D29" s="239"/>
      <c r="E29" s="239"/>
      <c r="F29" s="240"/>
      <c r="G29" s="127"/>
      <c r="H29" s="241"/>
      <c r="I29" s="240"/>
      <c r="J29" s="128"/>
      <c r="K29" s="9"/>
      <c r="L29" s="92">
        <f>IF(AND(B29&lt;&gt;"",K29&lt;&gt;""),3,0)</f>
        <v>0</v>
      </c>
      <c r="M29" s="93">
        <f>L29</f>
        <v>0</v>
      </c>
      <c r="N29" s="236"/>
      <c r="O29" s="237"/>
    </row>
    <row r="30" spans="2:15" s="70" customFormat="1" ht="20.100000000000001" customHeight="1" x14ac:dyDescent="0.3">
      <c r="B30" s="238"/>
      <c r="C30" s="239"/>
      <c r="D30" s="239"/>
      <c r="E30" s="239"/>
      <c r="F30" s="240"/>
      <c r="G30" s="127"/>
      <c r="H30" s="241"/>
      <c r="I30" s="240"/>
      <c r="J30" s="128"/>
      <c r="K30" s="9"/>
      <c r="L30" s="92">
        <f t="shared" ref="L30:L31" si="11">IF(AND(B30&lt;&gt;"",K30&lt;&gt;""),3,0)</f>
        <v>0</v>
      </c>
      <c r="M30" s="93">
        <f t="shared" ref="M30:M31" si="12">L30</f>
        <v>0</v>
      </c>
      <c r="N30" s="236"/>
      <c r="O30" s="237"/>
    </row>
    <row r="31" spans="2:15" s="70" customFormat="1" ht="20.100000000000001" customHeight="1" x14ac:dyDescent="0.3">
      <c r="B31" s="238"/>
      <c r="C31" s="239"/>
      <c r="D31" s="239"/>
      <c r="E31" s="239"/>
      <c r="F31" s="240"/>
      <c r="G31" s="127"/>
      <c r="H31" s="241"/>
      <c r="I31" s="240"/>
      <c r="J31" s="128"/>
      <c r="K31" s="9"/>
      <c r="L31" s="92">
        <f t="shared" si="11"/>
        <v>0</v>
      </c>
      <c r="M31" s="93">
        <f t="shared" si="12"/>
        <v>0</v>
      </c>
      <c r="N31" s="236"/>
      <c r="O31" s="237"/>
    </row>
    <row r="32" spans="2:15" s="70" customFormat="1" ht="20.100000000000001" customHeight="1" x14ac:dyDescent="0.3">
      <c r="B32" s="238"/>
      <c r="C32" s="239"/>
      <c r="D32" s="239"/>
      <c r="E32" s="239"/>
      <c r="F32" s="240"/>
      <c r="G32" s="127"/>
      <c r="H32" s="241"/>
      <c r="I32" s="240"/>
      <c r="J32" s="128"/>
      <c r="K32" s="9"/>
      <c r="L32" s="92">
        <f t="shared" ref="L32:L33" si="13">IF(AND(B32&lt;&gt;"",K32&lt;&gt;""),3,0)</f>
        <v>0</v>
      </c>
      <c r="M32" s="93">
        <f t="shared" ref="M32:M33" si="14">L32</f>
        <v>0</v>
      </c>
      <c r="N32" s="236"/>
      <c r="O32" s="237"/>
    </row>
    <row r="33" spans="2:15" s="70" customFormat="1" ht="20.100000000000001" customHeight="1" x14ac:dyDescent="0.3">
      <c r="B33" s="238"/>
      <c r="C33" s="239"/>
      <c r="D33" s="239"/>
      <c r="E33" s="239"/>
      <c r="F33" s="240"/>
      <c r="G33" s="127"/>
      <c r="H33" s="241"/>
      <c r="I33" s="240"/>
      <c r="J33" s="128"/>
      <c r="K33" s="9"/>
      <c r="L33" s="92">
        <f t="shared" si="13"/>
        <v>0</v>
      </c>
      <c r="M33" s="93">
        <f t="shared" si="14"/>
        <v>0</v>
      </c>
      <c r="N33" s="236"/>
      <c r="O33" s="237"/>
    </row>
    <row r="34" spans="2:15" s="54" customFormat="1" ht="24.75" customHeight="1" x14ac:dyDescent="0.3">
      <c r="B34" s="292" t="s">
        <v>83</v>
      </c>
      <c r="C34" s="293"/>
      <c r="D34" s="293"/>
      <c r="E34" s="293"/>
      <c r="F34" s="293"/>
      <c r="G34" s="293"/>
      <c r="H34" s="293"/>
      <c r="I34" s="293"/>
      <c r="J34" s="293"/>
      <c r="K34" s="294"/>
      <c r="L34" s="276">
        <f>SUM(L36:L47)</f>
        <v>0</v>
      </c>
      <c r="M34" s="276">
        <f>SUM(M36:M47)</f>
        <v>0</v>
      </c>
      <c r="N34" s="156"/>
      <c r="O34" s="156"/>
    </row>
    <row r="35" spans="2:15" ht="27.75" customHeight="1" x14ac:dyDescent="0.3">
      <c r="B35" s="256" t="s">
        <v>10</v>
      </c>
      <c r="C35" s="257"/>
      <c r="D35" s="257"/>
      <c r="E35" s="257"/>
      <c r="F35" s="85" t="s">
        <v>12</v>
      </c>
      <c r="G35" s="251" t="s">
        <v>55</v>
      </c>
      <c r="H35" s="251"/>
      <c r="I35" s="251"/>
      <c r="J35" s="85" t="s">
        <v>11</v>
      </c>
      <c r="K35" s="97" t="s">
        <v>13</v>
      </c>
      <c r="L35" s="246"/>
      <c r="M35" s="246"/>
    </row>
    <row r="36" spans="2:15" s="70" customFormat="1" ht="20.100000000000001" customHeight="1" x14ac:dyDescent="0.3">
      <c r="B36" s="258"/>
      <c r="C36" s="259"/>
      <c r="D36" s="259"/>
      <c r="E36" s="259"/>
      <c r="F36" s="147"/>
      <c r="G36" s="242"/>
      <c r="H36" s="243"/>
      <c r="I36" s="244"/>
      <c r="J36" s="127"/>
      <c r="K36" s="9"/>
      <c r="L36" s="94"/>
      <c r="M36" s="93">
        <f>L36</f>
        <v>0</v>
      </c>
      <c r="N36" s="236"/>
      <c r="O36" s="237"/>
    </row>
    <row r="37" spans="2:15" s="70" customFormat="1" ht="20.100000000000001" customHeight="1" x14ac:dyDescent="0.3">
      <c r="B37" s="258"/>
      <c r="C37" s="259"/>
      <c r="D37" s="259"/>
      <c r="E37" s="259"/>
      <c r="F37" s="147"/>
      <c r="G37" s="242"/>
      <c r="H37" s="243"/>
      <c r="I37" s="244"/>
      <c r="J37" s="127"/>
      <c r="K37" s="9"/>
      <c r="L37" s="94"/>
      <c r="M37" s="93">
        <f t="shared" ref="M37:M40" si="15">L37</f>
        <v>0</v>
      </c>
      <c r="N37" s="236"/>
      <c r="O37" s="237"/>
    </row>
    <row r="38" spans="2:15" s="70" customFormat="1" ht="20.100000000000001" customHeight="1" x14ac:dyDescent="0.3">
      <c r="B38" s="258"/>
      <c r="C38" s="259"/>
      <c r="D38" s="259"/>
      <c r="E38" s="259"/>
      <c r="F38" s="147"/>
      <c r="G38" s="242"/>
      <c r="H38" s="243"/>
      <c r="I38" s="244"/>
      <c r="J38" s="127"/>
      <c r="K38" s="9"/>
      <c r="L38" s="94"/>
      <c r="M38" s="93">
        <f t="shared" si="15"/>
        <v>0</v>
      </c>
      <c r="N38" s="236"/>
      <c r="O38" s="237"/>
    </row>
    <row r="39" spans="2:15" s="70" customFormat="1" ht="20.100000000000001" customHeight="1" x14ac:dyDescent="0.3">
      <c r="B39" s="258"/>
      <c r="C39" s="259"/>
      <c r="D39" s="259"/>
      <c r="E39" s="259"/>
      <c r="F39" s="147"/>
      <c r="G39" s="242"/>
      <c r="H39" s="243"/>
      <c r="I39" s="244"/>
      <c r="J39" s="127"/>
      <c r="K39" s="9"/>
      <c r="L39" s="94"/>
      <c r="M39" s="93">
        <f t="shared" si="15"/>
        <v>0</v>
      </c>
      <c r="N39" s="236"/>
      <c r="O39" s="237"/>
    </row>
    <row r="40" spans="2:15" s="70" customFormat="1" ht="20.100000000000001" customHeight="1" x14ac:dyDescent="0.3">
      <c r="B40" s="258"/>
      <c r="C40" s="259"/>
      <c r="D40" s="259"/>
      <c r="E40" s="259"/>
      <c r="F40" s="147"/>
      <c r="G40" s="242"/>
      <c r="H40" s="243"/>
      <c r="I40" s="244"/>
      <c r="J40" s="127"/>
      <c r="K40" s="9"/>
      <c r="L40" s="94"/>
      <c r="M40" s="93">
        <f t="shared" si="15"/>
        <v>0</v>
      </c>
      <c r="N40" s="236"/>
      <c r="O40" s="237"/>
    </row>
    <row r="41" spans="2:15" s="70" customFormat="1" ht="20.100000000000001" customHeight="1" x14ac:dyDescent="0.3">
      <c r="B41" s="258"/>
      <c r="C41" s="259"/>
      <c r="D41" s="259"/>
      <c r="E41" s="259"/>
      <c r="F41" s="147"/>
      <c r="G41" s="242"/>
      <c r="H41" s="243"/>
      <c r="I41" s="244"/>
      <c r="J41" s="127"/>
      <c r="K41" s="9"/>
      <c r="L41" s="94"/>
      <c r="M41" s="93">
        <f t="shared" ref="M41:M44" si="16">L41</f>
        <v>0</v>
      </c>
      <c r="N41" s="236"/>
      <c r="O41" s="237"/>
    </row>
    <row r="42" spans="2:15" s="70" customFormat="1" ht="20.100000000000001" customHeight="1" x14ac:dyDescent="0.3">
      <c r="B42" s="258"/>
      <c r="C42" s="259"/>
      <c r="D42" s="259"/>
      <c r="E42" s="259"/>
      <c r="F42" s="147"/>
      <c r="G42" s="242"/>
      <c r="H42" s="243"/>
      <c r="I42" s="244"/>
      <c r="J42" s="127"/>
      <c r="K42" s="9"/>
      <c r="L42" s="94"/>
      <c r="M42" s="93">
        <f t="shared" ref="M42:M43" si="17">L42</f>
        <v>0</v>
      </c>
      <c r="N42" s="236"/>
      <c r="O42" s="237"/>
    </row>
    <row r="43" spans="2:15" s="70" customFormat="1" ht="20.100000000000001" customHeight="1" x14ac:dyDescent="0.3">
      <c r="B43" s="258"/>
      <c r="C43" s="259"/>
      <c r="D43" s="259"/>
      <c r="E43" s="259"/>
      <c r="F43" s="147"/>
      <c r="G43" s="242"/>
      <c r="H43" s="243"/>
      <c r="I43" s="244"/>
      <c r="J43" s="127"/>
      <c r="K43" s="9"/>
      <c r="L43" s="94"/>
      <c r="M43" s="93">
        <f t="shared" si="17"/>
        <v>0</v>
      </c>
      <c r="N43" s="236"/>
      <c r="O43" s="237"/>
    </row>
    <row r="44" spans="2:15" s="70" customFormat="1" ht="20.100000000000001" customHeight="1" x14ac:dyDescent="0.3">
      <c r="B44" s="258"/>
      <c r="C44" s="259"/>
      <c r="D44" s="259"/>
      <c r="E44" s="259"/>
      <c r="F44" s="147"/>
      <c r="G44" s="242"/>
      <c r="H44" s="243"/>
      <c r="I44" s="244"/>
      <c r="J44" s="127"/>
      <c r="K44" s="9"/>
      <c r="L44" s="94"/>
      <c r="M44" s="93">
        <f t="shared" si="16"/>
        <v>0</v>
      </c>
      <c r="N44" s="236"/>
      <c r="O44" s="237"/>
    </row>
    <row r="45" spans="2:15" s="70" customFormat="1" ht="20.100000000000001" customHeight="1" x14ac:dyDescent="0.3">
      <c r="B45" s="258"/>
      <c r="C45" s="259"/>
      <c r="D45" s="259"/>
      <c r="E45" s="259"/>
      <c r="F45" s="147"/>
      <c r="G45" s="242"/>
      <c r="H45" s="243"/>
      <c r="I45" s="244"/>
      <c r="J45" s="127"/>
      <c r="K45" s="9"/>
      <c r="L45" s="94"/>
      <c r="M45" s="93">
        <f t="shared" ref="M45" si="18">L45</f>
        <v>0</v>
      </c>
      <c r="N45" s="236"/>
      <c r="O45" s="237"/>
    </row>
    <row r="46" spans="2:15" s="70" customFormat="1" ht="20.100000000000001" customHeight="1" x14ac:dyDescent="0.3">
      <c r="B46" s="258"/>
      <c r="C46" s="259"/>
      <c r="D46" s="259"/>
      <c r="E46" s="259"/>
      <c r="F46" s="147"/>
      <c r="G46" s="242"/>
      <c r="H46" s="243"/>
      <c r="I46" s="244"/>
      <c r="J46" s="127"/>
      <c r="K46" s="9"/>
      <c r="L46" s="94"/>
      <c r="M46" s="93">
        <f t="shared" ref="M46:M47" si="19">L46</f>
        <v>0</v>
      </c>
      <c r="N46" s="236"/>
      <c r="O46" s="237"/>
    </row>
    <row r="47" spans="2:15" s="70" customFormat="1" ht="20.100000000000001" customHeight="1" thickBot="1" x14ac:dyDescent="0.35">
      <c r="B47" s="254"/>
      <c r="C47" s="255"/>
      <c r="D47" s="255"/>
      <c r="E47" s="255"/>
      <c r="F47" s="147"/>
      <c r="G47" s="242"/>
      <c r="H47" s="243"/>
      <c r="I47" s="244"/>
      <c r="J47" s="127"/>
      <c r="K47" s="72"/>
      <c r="L47" s="94"/>
      <c r="M47" s="93">
        <f t="shared" si="19"/>
        <v>0</v>
      </c>
      <c r="N47" s="236"/>
      <c r="O47" s="237"/>
    </row>
    <row r="48" spans="2:15" ht="39" customHeight="1" thickBot="1" x14ac:dyDescent="0.35">
      <c r="B48" s="247" t="s">
        <v>67</v>
      </c>
      <c r="C48" s="248"/>
      <c r="D48" s="248"/>
      <c r="E48" s="248"/>
      <c r="F48" s="248"/>
      <c r="G48" s="248"/>
      <c r="H48" s="248"/>
      <c r="I48" s="248"/>
      <c r="J48" s="248"/>
      <c r="K48" s="249"/>
      <c r="L48" s="86">
        <f>SUM(L49+L56)</f>
        <v>0</v>
      </c>
      <c r="M48" s="86">
        <f>SUM(M49+M56)</f>
        <v>0</v>
      </c>
      <c r="N48" s="156"/>
      <c r="O48" s="156"/>
    </row>
    <row r="49" spans="2:15" s="54" customFormat="1" ht="23.25" customHeight="1" x14ac:dyDescent="0.3">
      <c r="B49" s="252" t="s">
        <v>68</v>
      </c>
      <c r="C49" s="253"/>
      <c r="D49" s="253"/>
      <c r="E49" s="253"/>
      <c r="F49" s="253"/>
      <c r="G49" s="87"/>
      <c r="H49" s="87"/>
      <c r="I49" s="87"/>
      <c r="J49" s="87"/>
      <c r="K49" s="88"/>
      <c r="L49" s="245">
        <f>SUM(L51:L55)</f>
        <v>0</v>
      </c>
      <c r="M49" s="245">
        <f>SUM(M51:M55)</f>
        <v>0</v>
      </c>
      <c r="N49" s="156"/>
      <c r="O49" s="156"/>
    </row>
    <row r="50" spans="2:15" ht="30" customHeight="1" x14ac:dyDescent="0.3">
      <c r="B50" s="250" t="s">
        <v>106</v>
      </c>
      <c r="C50" s="251"/>
      <c r="D50" s="251"/>
      <c r="E50" s="251"/>
      <c r="F50" s="251"/>
      <c r="G50" s="251" t="s">
        <v>107</v>
      </c>
      <c r="H50" s="251"/>
      <c r="I50" s="251"/>
      <c r="J50" s="85" t="s">
        <v>11</v>
      </c>
      <c r="K50" s="97" t="s">
        <v>13</v>
      </c>
      <c r="L50" s="246"/>
      <c r="M50" s="246"/>
    </row>
    <row r="51" spans="2:15" s="70" customFormat="1" ht="20.100000000000001" customHeight="1" x14ac:dyDescent="0.3">
      <c r="B51" s="238"/>
      <c r="C51" s="239"/>
      <c r="D51" s="239"/>
      <c r="E51" s="239"/>
      <c r="F51" s="240"/>
      <c r="G51" s="241"/>
      <c r="H51" s="239"/>
      <c r="I51" s="240"/>
      <c r="J51" s="4"/>
      <c r="K51" s="9"/>
      <c r="L51" s="92">
        <f>IF(AND(B51&lt;&gt;"",K51&lt;&gt;""),0.5,0)</f>
        <v>0</v>
      </c>
      <c r="M51" s="93">
        <f>L51</f>
        <v>0</v>
      </c>
      <c r="N51" s="236"/>
      <c r="O51" s="237"/>
    </row>
    <row r="52" spans="2:15" s="70" customFormat="1" ht="20.100000000000001" customHeight="1" x14ac:dyDescent="0.3">
      <c r="B52" s="238"/>
      <c r="C52" s="239"/>
      <c r="D52" s="239"/>
      <c r="E52" s="239"/>
      <c r="F52" s="240"/>
      <c r="G52" s="241"/>
      <c r="H52" s="239"/>
      <c r="I52" s="240"/>
      <c r="J52" s="4"/>
      <c r="K52" s="9"/>
      <c r="L52" s="92">
        <f t="shared" ref="L52:L53" si="20">IF(AND(B52&lt;&gt;"",K52&lt;&gt;""),0.5,0)</f>
        <v>0</v>
      </c>
      <c r="M52" s="93">
        <f t="shared" ref="M52:M53" si="21">L52</f>
        <v>0</v>
      </c>
      <c r="N52" s="236"/>
      <c r="O52" s="237"/>
    </row>
    <row r="53" spans="2:15" s="70" customFormat="1" ht="20.100000000000001" customHeight="1" x14ac:dyDescent="0.3">
      <c r="B53" s="238"/>
      <c r="C53" s="239"/>
      <c r="D53" s="239"/>
      <c r="E53" s="239"/>
      <c r="F53" s="240"/>
      <c r="G53" s="241"/>
      <c r="H53" s="239"/>
      <c r="I53" s="240"/>
      <c r="J53" s="4"/>
      <c r="K53" s="9"/>
      <c r="L53" s="92">
        <f t="shared" si="20"/>
        <v>0</v>
      </c>
      <c r="M53" s="93">
        <f t="shared" si="21"/>
        <v>0</v>
      </c>
      <c r="N53" s="236"/>
      <c r="O53" s="237"/>
    </row>
    <row r="54" spans="2:15" s="70" customFormat="1" ht="20.100000000000001" customHeight="1" x14ac:dyDescent="0.3">
      <c r="B54" s="238"/>
      <c r="C54" s="239"/>
      <c r="D54" s="239"/>
      <c r="E54" s="239"/>
      <c r="F54" s="240"/>
      <c r="G54" s="241"/>
      <c r="H54" s="239"/>
      <c r="I54" s="240"/>
      <c r="J54" s="4"/>
      <c r="K54" s="9"/>
      <c r="L54" s="92">
        <f t="shared" ref="L54" si="22">IF(AND(B54&lt;&gt;"",K54&lt;&gt;""),0.5,0)</f>
        <v>0</v>
      </c>
      <c r="M54" s="93">
        <f t="shared" ref="M54:M55" si="23">L54</f>
        <v>0</v>
      </c>
      <c r="N54" s="236"/>
      <c r="O54" s="237"/>
    </row>
    <row r="55" spans="2:15" s="70" customFormat="1" ht="20.100000000000001" customHeight="1" thickBot="1" x14ac:dyDescent="0.35">
      <c r="B55" s="295"/>
      <c r="C55" s="296"/>
      <c r="D55" s="296"/>
      <c r="E55" s="296"/>
      <c r="F55" s="297"/>
      <c r="G55" s="241"/>
      <c r="H55" s="239"/>
      <c r="I55" s="240"/>
      <c r="J55" s="4"/>
      <c r="K55" s="98"/>
      <c r="L55" s="92">
        <f t="shared" ref="L55" si="24">IF(AND(B55&lt;&gt;"",K55&lt;&gt;""),0.5,0)</f>
        <v>0</v>
      </c>
      <c r="M55" s="93">
        <f t="shared" si="23"/>
        <v>0</v>
      </c>
      <c r="N55" s="236"/>
      <c r="O55" s="237"/>
    </row>
    <row r="56" spans="2:15" s="54" customFormat="1" ht="23.25" customHeight="1" x14ac:dyDescent="0.3">
      <c r="B56" s="82" t="s">
        <v>69</v>
      </c>
      <c r="C56" s="83"/>
      <c r="D56" s="83"/>
      <c r="E56" s="83"/>
      <c r="F56" s="83"/>
      <c r="G56" s="83"/>
      <c r="H56" s="83"/>
      <c r="I56" s="83"/>
      <c r="J56" s="83"/>
      <c r="K56" s="84"/>
      <c r="L56" s="268">
        <f>SUM(L58:L60)</f>
        <v>0</v>
      </c>
      <c r="M56" s="268">
        <f>SUM(M58:M60)</f>
        <v>0</v>
      </c>
      <c r="N56" s="156"/>
      <c r="O56" s="156"/>
    </row>
    <row r="57" spans="2:15" ht="30" customHeight="1" x14ac:dyDescent="0.3">
      <c r="B57" s="250" t="s">
        <v>106</v>
      </c>
      <c r="C57" s="251"/>
      <c r="D57" s="251"/>
      <c r="E57" s="251"/>
      <c r="F57" s="251"/>
      <c r="G57" s="251" t="s">
        <v>107</v>
      </c>
      <c r="H57" s="251"/>
      <c r="I57" s="251"/>
      <c r="J57" s="85" t="s">
        <v>11</v>
      </c>
      <c r="K57" s="97" t="s">
        <v>13</v>
      </c>
      <c r="L57" s="246"/>
      <c r="M57" s="246"/>
    </row>
    <row r="58" spans="2:15" s="70" customFormat="1" ht="20.100000000000001" customHeight="1" x14ac:dyDescent="0.3">
      <c r="B58" s="238"/>
      <c r="C58" s="239"/>
      <c r="D58" s="239"/>
      <c r="E58" s="239"/>
      <c r="F58" s="240"/>
      <c r="G58" s="241"/>
      <c r="H58" s="239"/>
      <c r="I58" s="240"/>
      <c r="J58" s="4"/>
      <c r="K58" s="9"/>
      <c r="L58" s="92">
        <f>IF(AND(B58&lt;&gt;"",K58&lt;&gt;""),0.1,0)</f>
        <v>0</v>
      </c>
      <c r="M58" s="93">
        <f>L58</f>
        <v>0</v>
      </c>
      <c r="N58" s="236"/>
      <c r="O58" s="237"/>
    </row>
    <row r="59" spans="2:15" s="70" customFormat="1" ht="20.100000000000001" customHeight="1" x14ac:dyDescent="0.3">
      <c r="B59" s="238"/>
      <c r="C59" s="239"/>
      <c r="D59" s="239"/>
      <c r="E59" s="239"/>
      <c r="F59" s="240"/>
      <c r="G59" s="241"/>
      <c r="H59" s="239"/>
      <c r="I59" s="240"/>
      <c r="J59" s="4"/>
      <c r="K59" s="9"/>
      <c r="L59" s="92">
        <f t="shared" ref="L59" si="25">IF(AND(B59&lt;&gt;"",K59&lt;&gt;""),0.1,0)</f>
        <v>0</v>
      </c>
      <c r="M59" s="93">
        <f t="shared" ref="M59:M60" si="26">L59</f>
        <v>0</v>
      </c>
      <c r="N59" s="236"/>
      <c r="O59" s="237"/>
    </row>
    <row r="60" spans="2:15" s="70" customFormat="1" ht="20.100000000000001" customHeight="1" thickBot="1" x14ac:dyDescent="0.35">
      <c r="B60" s="295"/>
      <c r="C60" s="296"/>
      <c r="D60" s="296"/>
      <c r="E60" s="296"/>
      <c r="F60" s="297"/>
      <c r="G60" s="241"/>
      <c r="H60" s="239"/>
      <c r="I60" s="240"/>
      <c r="J60" s="4"/>
      <c r="K60" s="72"/>
      <c r="L60" s="92">
        <f t="shared" ref="L60" si="27">IF(AND(B60&lt;&gt;"",K60&lt;&gt;""),0.1,0)</f>
        <v>0</v>
      </c>
      <c r="M60" s="93">
        <f t="shared" si="26"/>
        <v>0</v>
      </c>
      <c r="N60" s="236"/>
      <c r="O60" s="237"/>
    </row>
    <row r="61" spans="2:15" ht="30" customHeight="1" thickBot="1" x14ac:dyDescent="0.35">
      <c r="B61" s="289" t="s">
        <v>84</v>
      </c>
      <c r="C61" s="290"/>
      <c r="D61" s="290"/>
      <c r="E61" s="290"/>
      <c r="F61" s="290"/>
      <c r="G61" s="290"/>
      <c r="H61" s="290"/>
      <c r="I61" s="290"/>
      <c r="J61" s="290"/>
      <c r="K61" s="291"/>
      <c r="L61" s="89">
        <f>SUM(L62+L74+L86+L98)</f>
        <v>0</v>
      </c>
      <c r="M61" s="86">
        <f>SUM(M62+M74+M86+M98)</f>
        <v>0</v>
      </c>
      <c r="N61" s="156"/>
      <c r="O61" s="156"/>
    </row>
    <row r="62" spans="2:15" s="54" customFormat="1" ht="23.25" customHeight="1" x14ac:dyDescent="0.3">
      <c r="B62" s="90" t="s">
        <v>85</v>
      </c>
      <c r="C62" s="87"/>
      <c r="D62" s="87"/>
      <c r="E62" s="87"/>
      <c r="F62" s="87"/>
      <c r="G62" s="87"/>
      <c r="H62" s="87"/>
      <c r="I62" s="87"/>
      <c r="J62" s="87"/>
      <c r="K62" s="88"/>
      <c r="L62" s="245">
        <f>SUM(L64:L73)</f>
        <v>0</v>
      </c>
      <c r="M62" s="245">
        <f>SUM(M64:M73)</f>
        <v>0</v>
      </c>
      <c r="N62" s="156"/>
      <c r="O62" s="156"/>
    </row>
    <row r="63" spans="2:15" ht="30" customHeight="1" x14ac:dyDescent="0.3">
      <c r="B63" s="250" t="s">
        <v>108</v>
      </c>
      <c r="C63" s="251"/>
      <c r="D63" s="251"/>
      <c r="E63" s="251"/>
      <c r="F63" s="251" t="s">
        <v>76</v>
      </c>
      <c r="G63" s="251"/>
      <c r="H63" s="251" t="s">
        <v>55</v>
      </c>
      <c r="I63" s="251"/>
      <c r="J63" s="85" t="s">
        <v>11</v>
      </c>
      <c r="K63" s="97" t="s">
        <v>13</v>
      </c>
      <c r="L63" s="246"/>
      <c r="M63" s="246"/>
    </row>
    <row r="64" spans="2:15" s="70" customFormat="1" ht="20.100000000000001" customHeight="1" x14ac:dyDescent="0.3">
      <c r="B64" s="238"/>
      <c r="C64" s="239"/>
      <c r="D64" s="239"/>
      <c r="E64" s="240"/>
      <c r="F64" s="260"/>
      <c r="G64" s="272"/>
      <c r="H64" s="260"/>
      <c r="I64" s="261"/>
      <c r="J64" s="127"/>
      <c r="K64" s="9"/>
      <c r="L64" s="92">
        <f t="shared" ref="L64:L73" si="28">IF(OR(B64="",K64=""),0,VLOOKUP(H64,MCONGRESO_NACIONAL,2,FALSE))</f>
        <v>0</v>
      </c>
      <c r="M64" s="93">
        <f>L64</f>
        <v>0</v>
      </c>
      <c r="N64" s="236"/>
      <c r="O64" s="237"/>
    </row>
    <row r="65" spans="2:15" s="70" customFormat="1" ht="20.100000000000001" customHeight="1" x14ac:dyDescent="0.3">
      <c r="B65" s="238"/>
      <c r="C65" s="239"/>
      <c r="D65" s="239"/>
      <c r="E65" s="240"/>
      <c r="F65" s="260"/>
      <c r="G65" s="272"/>
      <c r="H65" s="260"/>
      <c r="I65" s="261"/>
      <c r="J65" s="127"/>
      <c r="K65" s="9"/>
      <c r="L65" s="92">
        <f t="shared" si="28"/>
        <v>0</v>
      </c>
      <c r="M65" s="93">
        <f t="shared" ref="M65:M69" si="29">L65</f>
        <v>0</v>
      </c>
      <c r="N65" s="236"/>
      <c r="O65" s="237"/>
    </row>
    <row r="66" spans="2:15" s="70" customFormat="1" ht="20.100000000000001" customHeight="1" x14ac:dyDescent="0.3">
      <c r="B66" s="238"/>
      <c r="C66" s="239"/>
      <c r="D66" s="239"/>
      <c r="E66" s="240"/>
      <c r="F66" s="260"/>
      <c r="G66" s="272"/>
      <c r="H66" s="260"/>
      <c r="I66" s="261"/>
      <c r="J66" s="127"/>
      <c r="K66" s="9"/>
      <c r="L66" s="92">
        <f t="shared" si="28"/>
        <v>0</v>
      </c>
      <c r="M66" s="93">
        <f t="shared" si="29"/>
        <v>0</v>
      </c>
      <c r="N66" s="236"/>
      <c r="O66" s="237"/>
    </row>
    <row r="67" spans="2:15" s="70" customFormat="1" ht="20.100000000000001" customHeight="1" x14ac:dyDescent="0.3">
      <c r="B67" s="238"/>
      <c r="C67" s="239"/>
      <c r="D67" s="239"/>
      <c r="E67" s="240"/>
      <c r="F67" s="260"/>
      <c r="G67" s="272"/>
      <c r="H67" s="260"/>
      <c r="I67" s="261"/>
      <c r="J67" s="127"/>
      <c r="K67" s="9"/>
      <c r="L67" s="92">
        <f t="shared" si="28"/>
        <v>0</v>
      </c>
      <c r="M67" s="93">
        <f t="shared" ref="M67:M68" si="30">L67</f>
        <v>0</v>
      </c>
      <c r="N67" s="236"/>
      <c r="O67" s="237"/>
    </row>
    <row r="68" spans="2:15" s="70" customFormat="1" ht="20.100000000000001" customHeight="1" x14ac:dyDescent="0.3">
      <c r="B68" s="238"/>
      <c r="C68" s="239"/>
      <c r="D68" s="239"/>
      <c r="E68" s="240"/>
      <c r="F68" s="260"/>
      <c r="G68" s="272"/>
      <c r="H68" s="260"/>
      <c r="I68" s="261"/>
      <c r="J68" s="127"/>
      <c r="K68" s="9"/>
      <c r="L68" s="92">
        <f t="shared" si="28"/>
        <v>0</v>
      </c>
      <c r="M68" s="93">
        <f t="shared" si="30"/>
        <v>0</v>
      </c>
      <c r="N68" s="236"/>
      <c r="O68" s="237"/>
    </row>
    <row r="69" spans="2:15" s="70" customFormat="1" ht="20.100000000000001" customHeight="1" x14ac:dyDescent="0.3">
      <c r="B69" s="238"/>
      <c r="C69" s="239"/>
      <c r="D69" s="239"/>
      <c r="E69" s="240"/>
      <c r="F69" s="260"/>
      <c r="G69" s="272"/>
      <c r="H69" s="260"/>
      <c r="I69" s="261"/>
      <c r="J69" s="127"/>
      <c r="K69" s="9"/>
      <c r="L69" s="92">
        <f t="shared" si="28"/>
        <v>0</v>
      </c>
      <c r="M69" s="93">
        <f t="shared" si="29"/>
        <v>0</v>
      </c>
      <c r="N69" s="236"/>
      <c r="O69" s="237"/>
    </row>
    <row r="70" spans="2:15" s="70" customFormat="1" ht="20.100000000000001" customHeight="1" x14ac:dyDescent="0.3">
      <c r="B70" s="238"/>
      <c r="C70" s="239"/>
      <c r="D70" s="239"/>
      <c r="E70" s="240"/>
      <c r="F70" s="260"/>
      <c r="G70" s="272"/>
      <c r="H70" s="260"/>
      <c r="I70" s="261"/>
      <c r="J70" s="127"/>
      <c r="K70" s="9"/>
      <c r="L70" s="92">
        <f t="shared" si="28"/>
        <v>0</v>
      </c>
      <c r="M70" s="93">
        <f t="shared" ref="M70:M71" si="31">L70</f>
        <v>0</v>
      </c>
      <c r="N70" s="236"/>
      <c r="O70" s="237"/>
    </row>
    <row r="71" spans="2:15" s="70" customFormat="1" ht="20.100000000000001" customHeight="1" x14ac:dyDescent="0.3">
      <c r="B71" s="238"/>
      <c r="C71" s="239"/>
      <c r="D71" s="239"/>
      <c r="E71" s="240"/>
      <c r="F71" s="260"/>
      <c r="G71" s="272"/>
      <c r="H71" s="260"/>
      <c r="I71" s="261"/>
      <c r="J71" s="127"/>
      <c r="K71" s="9"/>
      <c r="L71" s="92">
        <f t="shared" si="28"/>
        <v>0</v>
      </c>
      <c r="M71" s="93">
        <f t="shared" si="31"/>
        <v>0</v>
      </c>
      <c r="N71" s="236"/>
      <c r="O71" s="237"/>
    </row>
    <row r="72" spans="2:15" s="70" customFormat="1" ht="20.100000000000001" customHeight="1" x14ac:dyDescent="0.3">
      <c r="B72" s="238"/>
      <c r="C72" s="239"/>
      <c r="D72" s="239"/>
      <c r="E72" s="240"/>
      <c r="F72" s="260"/>
      <c r="G72" s="272"/>
      <c r="H72" s="260"/>
      <c r="I72" s="261"/>
      <c r="J72" s="127"/>
      <c r="K72" s="9"/>
      <c r="L72" s="92">
        <f t="shared" si="28"/>
        <v>0</v>
      </c>
      <c r="M72" s="93">
        <f t="shared" ref="M72:M73" si="32">L72</f>
        <v>0</v>
      </c>
      <c r="N72" s="236"/>
      <c r="O72" s="237"/>
    </row>
    <row r="73" spans="2:15" s="70" customFormat="1" ht="20.100000000000001" customHeight="1" x14ac:dyDescent="0.3">
      <c r="B73" s="238"/>
      <c r="C73" s="239"/>
      <c r="D73" s="239"/>
      <c r="E73" s="240"/>
      <c r="F73" s="260"/>
      <c r="G73" s="272"/>
      <c r="H73" s="260"/>
      <c r="I73" s="261"/>
      <c r="J73" s="127"/>
      <c r="K73" s="9"/>
      <c r="L73" s="92">
        <f t="shared" si="28"/>
        <v>0</v>
      </c>
      <c r="M73" s="93">
        <f t="shared" si="32"/>
        <v>0</v>
      </c>
      <c r="N73" s="236"/>
      <c r="O73" s="237"/>
    </row>
    <row r="74" spans="2:15" s="54" customFormat="1" ht="23.25" customHeight="1" x14ac:dyDescent="0.3">
      <c r="B74" s="90" t="s">
        <v>87</v>
      </c>
      <c r="C74" s="87"/>
      <c r="D74" s="87"/>
      <c r="E74" s="87"/>
      <c r="F74" s="87"/>
      <c r="G74" s="87"/>
      <c r="H74" s="87"/>
      <c r="I74" s="87"/>
      <c r="J74" s="87"/>
      <c r="K74" s="88"/>
      <c r="L74" s="276">
        <f>SUM(L76:L85)</f>
        <v>0</v>
      </c>
      <c r="M74" s="276">
        <f>SUM(M76:M85)</f>
        <v>0</v>
      </c>
      <c r="N74" s="156"/>
      <c r="O74" s="156"/>
    </row>
    <row r="75" spans="2:15" ht="30" customHeight="1" x14ac:dyDescent="0.3">
      <c r="B75" s="250" t="s">
        <v>108</v>
      </c>
      <c r="C75" s="251"/>
      <c r="D75" s="251"/>
      <c r="E75" s="251"/>
      <c r="F75" s="251" t="s">
        <v>76</v>
      </c>
      <c r="G75" s="251"/>
      <c r="H75" s="251" t="s">
        <v>55</v>
      </c>
      <c r="I75" s="251"/>
      <c r="J75" s="85" t="s">
        <v>11</v>
      </c>
      <c r="K75" s="97" t="s">
        <v>13</v>
      </c>
      <c r="L75" s="246"/>
      <c r="M75" s="246"/>
    </row>
    <row r="76" spans="2:15" s="70" customFormat="1" ht="20.100000000000001" customHeight="1" x14ac:dyDescent="0.3">
      <c r="B76" s="273"/>
      <c r="C76" s="274"/>
      <c r="D76" s="274"/>
      <c r="E76" s="275"/>
      <c r="F76" s="277"/>
      <c r="G76" s="275"/>
      <c r="H76" s="260"/>
      <c r="I76" s="261"/>
      <c r="J76" s="127"/>
      <c r="K76" s="9"/>
      <c r="L76" s="92">
        <f t="shared" ref="L76:L85" si="33">IF(OR(B76="",K76=""),0,VLOOKUP(H76,MCONGRESO_INTERNACIONAL,2,FALSE))</f>
        <v>0</v>
      </c>
      <c r="M76" s="93">
        <f>L76</f>
        <v>0</v>
      </c>
      <c r="N76" s="236"/>
      <c r="O76" s="237"/>
    </row>
    <row r="77" spans="2:15" s="70" customFormat="1" ht="20.100000000000001" customHeight="1" x14ac:dyDescent="0.3">
      <c r="B77" s="273"/>
      <c r="C77" s="274"/>
      <c r="D77" s="274"/>
      <c r="E77" s="275"/>
      <c r="F77" s="277"/>
      <c r="G77" s="275"/>
      <c r="H77" s="260"/>
      <c r="I77" s="261"/>
      <c r="J77" s="127"/>
      <c r="K77" s="9"/>
      <c r="L77" s="92">
        <f t="shared" si="33"/>
        <v>0</v>
      </c>
      <c r="M77" s="93">
        <f t="shared" ref="M77:M81" si="34">L77</f>
        <v>0</v>
      </c>
      <c r="N77" s="236"/>
      <c r="O77" s="237"/>
    </row>
    <row r="78" spans="2:15" s="70" customFormat="1" ht="20.100000000000001" customHeight="1" x14ac:dyDescent="0.3">
      <c r="B78" s="273"/>
      <c r="C78" s="274"/>
      <c r="D78" s="274"/>
      <c r="E78" s="275"/>
      <c r="F78" s="277"/>
      <c r="G78" s="275"/>
      <c r="H78" s="260"/>
      <c r="I78" s="261"/>
      <c r="J78" s="127"/>
      <c r="K78" s="9"/>
      <c r="L78" s="92">
        <f t="shared" si="33"/>
        <v>0</v>
      </c>
      <c r="M78" s="93">
        <f t="shared" si="34"/>
        <v>0</v>
      </c>
      <c r="N78" s="236"/>
      <c r="O78" s="237"/>
    </row>
    <row r="79" spans="2:15" s="70" customFormat="1" ht="20.100000000000001" customHeight="1" x14ac:dyDescent="0.3">
      <c r="B79" s="273"/>
      <c r="C79" s="274"/>
      <c r="D79" s="274"/>
      <c r="E79" s="275"/>
      <c r="F79" s="277"/>
      <c r="G79" s="275"/>
      <c r="H79" s="260"/>
      <c r="I79" s="261"/>
      <c r="J79" s="127"/>
      <c r="K79" s="9"/>
      <c r="L79" s="92">
        <f t="shared" si="33"/>
        <v>0</v>
      </c>
      <c r="M79" s="93">
        <f t="shared" si="34"/>
        <v>0</v>
      </c>
      <c r="N79" s="236"/>
      <c r="O79" s="237"/>
    </row>
    <row r="80" spans="2:15" s="70" customFormat="1" ht="20.100000000000001" customHeight="1" x14ac:dyDescent="0.3">
      <c r="B80" s="273"/>
      <c r="C80" s="274"/>
      <c r="D80" s="274"/>
      <c r="E80" s="275"/>
      <c r="F80" s="277"/>
      <c r="G80" s="275"/>
      <c r="H80" s="260"/>
      <c r="I80" s="261"/>
      <c r="J80" s="127"/>
      <c r="K80" s="9"/>
      <c r="L80" s="92">
        <f t="shared" si="33"/>
        <v>0</v>
      </c>
      <c r="M80" s="93">
        <f t="shared" si="34"/>
        <v>0</v>
      </c>
      <c r="N80" s="236"/>
      <c r="O80" s="237"/>
    </row>
    <row r="81" spans="2:15" s="70" customFormat="1" ht="20.100000000000001" customHeight="1" x14ac:dyDescent="0.3">
      <c r="B81" s="273"/>
      <c r="C81" s="274"/>
      <c r="D81" s="274"/>
      <c r="E81" s="275"/>
      <c r="F81" s="277"/>
      <c r="G81" s="275"/>
      <c r="H81" s="260"/>
      <c r="I81" s="261"/>
      <c r="J81" s="127"/>
      <c r="K81" s="9"/>
      <c r="L81" s="92">
        <f t="shared" si="33"/>
        <v>0</v>
      </c>
      <c r="M81" s="93">
        <f t="shared" si="34"/>
        <v>0</v>
      </c>
      <c r="N81" s="236"/>
      <c r="O81" s="237"/>
    </row>
    <row r="82" spans="2:15" s="70" customFormat="1" ht="20.100000000000001" customHeight="1" x14ac:dyDescent="0.3">
      <c r="B82" s="273"/>
      <c r="C82" s="274"/>
      <c r="D82" s="274"/>
      <c r="E82" s="275"/>
      <c r="F82" s="277"/>
      <c r="G82" s="275"/>
      <c r="H82" s="260"/>
      <c r="I82" s="261"/>
      <c r="J82" s="127"/>
      <c r="K82" s="9"/>
      <c r="L82" s="92">
        <f t="shared" si="33"/>
        <v>0</v>
      </c>
      <c r="M82" s="93">
        <f t="shared" ref="M82" si="35">L82</f>
        <v>0</v>
      </c>
      <c r="N82" s="236"/>
      <c r="O82" s="237"/>
    </row>
    <row r="83" spans="2:15" s="70" customFormat="1" ht="20.100000000000001" customHeight="1" x14ac:dyDescent="0.3">
      <c r="B83" s="273"/>
      <c r="C83" s="274"/>
      <c r="D83" s="274"/>
      <c r="E83" s="275"/>
      <c r="F83" s="277"/>
      <c r="G83" s="275"/>
      <c r="H83" s="260"/>
      <c r="I83" s="261"/>
      <c r="J83" s="127"/>
      <c r="K83" s="9"/>
      <c r="L83" s="92">
        <f t="shared" si="33"/>
        <v>0</v>
      </c>
      <c r="M83" s="93">
        <f t="shared" ref="M83" si="36">L83</f>
        <v>0</v>
      </c>
      <c r="N83" s="236"/>
      <c r="O83" s="237"/>
    </row>
    <row r="84" spans="2:15" s="70" customFormat="1" ht="20.100000000000001" customHeight="1" x14ac:dyDescent="0.3">
      <c r="B84" s="273"/>
      <c r="C84" s="274"/>
      <c r="D84" s="274"/>
      <c r="E84" s="275"/>
      <c r="F84" s="277"/>
      <c r="G84" s="275"/>
      <c r="H84" s="260"/>
      <c r="I84" s="261"/>
      <c r="J84" s="127"/>
      <c r="K84" s="9"/>
      <c r="L84" s="92">
        <f t="shared" si="33"/>
        <v>0</v>
      </c>
      <c r="M84" s="93">
        <f t="shared" ref="M84:M85" si="37">L84</f>
        <v>0</v>
      </c>
      <c r="N84" s="236"/>
      <c r="O84" s="237"/>
    </row>
    <row r="85" spans="2:15" s="70" customFormat="1" ht="20.100000000000001" customHeight="1" x14ac:dyDescent="0.3">
      <c r="B85" s="273"/>
      <c r="C85" s="274"/>
      <c r="D85" s="274"/>
      <c r="E85" s="275"/>
      <c r="F85" s="277"/>
      <c r="G85" s="275"/>
      <c r="H85" s="260"/>
      <c r="I85" s="261"/>
      <c r="J85" s="127"/>
      <c r="K85" s="9"/>
      <c r="L85" s="92">
        <f t="shared" si="33"/>
        <v>0</v>
      </c>
      <c r="M85" s="93">
        <f t="shared" si="37"/>
        <v>0</v>
      </c>
      <c r="N85" s="236"/>
      <c r="O85" s="237"/>
    </row>
    <row r="86" spans="2:15" s="54" customFormat="1" ht="23.25" customHeight="1" x14ac:dyDescent="0.3">
      <c r="B86" s="90" t="s">
        <v>88</v>
      </c>
      <c r="C86" s="87"/>
      <c r="D86" s="87"/>
      <c r="E86" s="87"/>
      <c r="F86" s="87"/>
      <c r="G86" s="87"/>
      <c r="H86" s="87"/>
      <c r="I86" s="87"/>
      <c r="J86" s="87"/>
      <c r="K86" s="88"/>
      <c r="L86" s="276">
        <f>SUM(L88:L97)</f>
        <v>0</v>
      </c>
      <c r="M86" s="276">
        <f>SUM(M88:M97)</f>
        <v>0</v>
      </c>
      <c r="N86" s="156"/>
      <c r="O86" s="156"/>
    </row>
    <row r="87" spans="2:15" ht="30" customHeight="1" x14ac:dyDescent="0.3">
      <c r="B87" s="250" t="s">
        <v>76</v>
      </c>
      <c r="C87" s="251"/>
      <c r="D87" s="251"/>
      <c r="E87" s="251"/>
      <c r="F87" s="251"/>
      <c r="G87" s="251"/>
      <c r="H87" s="251"/>
      <c r="I87" s="251"/>
      <c r="J87" s="85" t="s">
        <v>11</v>
      </c>
      <c r="K87" s="97" t="s">
        <v>13</v>
      </c>
      <c r="L87" s="246"/>
      <c r="M87" s="246"/>
    </row>
    <row r="88" spans="2:15" s="70" customFormat="1" ht="20.100000000000001" customHeight="1" x14ac:dyDescent="0.3">
      <c r="B88" s="238"/>
      <c r="C88" s="239"/>
      <c r="D88" s="239"/>
      <c r="E88" s="239"/>
      <c r="F88" s="239"/>
      <c r="G88" s="239"/>
      <c r="H88" s="239"/>
      <c r="I88" s="240"/>
      <c r="J88" s="127"/>
      <c r="K88" s="9"/>
      <c r="L88" s="92">
        <f>IF(AND(B88&lt;&gt;"",K88&lt;&gt;""),0.25,0)</f>
        <v>0</v>
      </c>
      <c r="M88" s="93">
        <f>L88</f>
        <v>0</v>
      </c>
      <c r="N88" s="236"/>
      <c r="O88" s="237"/>
    </row>
    <row r="89" spans="2:15" s="70" customFormat="1" ht="20.100000000000001" customHeight="1" x14ac:dyDescent="0.3">
      <c r="B89" s="238"/>
      <c r="C89" s="239"/>
      <c r="D89" s="239"/>
      <c r="E89" s="239"/>
      <c r="F89" s="239"/>
      <c r="G89" s="239"/>
      <c r="H89" s="239"/>
      <c r="I89" s="240"/>
      <c r="J89" s="127"/>
      <c r="K89" s="9"/>
      <c r="L89" s="92">
        <f t="shared" ref="L89:L93" si="38">IF(AND(B89&lt;&gt;"",K89&lt;&gt;""),0.25,0)</f>
        <v>0</v>
      </c>
      <c r="M89" s="93">
        <f t="shared" ref="M89:M93" si="39">L89</f>
        <v>0</v>
      </c>
      <c r="N89" s="236"/>
      <c r="O89" s="237"/>
    </row>
    <row r="90" spans="2:15" s="70" customFormat="1" ht="20.100000000000001" customHeight="1" x14ac:dyDescent="0.3">
      <c r="B90" s="238"/>
      <c r="C90" s="239"/>
      <c r="D90" s="239"/>
      <c r="E90" s="239"/>
      <c r="F90" s="239"/>
      <c r="G90" s="239"/>
      <c r="H90" s="239"/>
      <c r="I90" s="240"/>
      <c r="J90" s="127"/>
      <c r="K90" s="9"/>
      <c r="L90" s="92">
        <f t="shared" si="38"/>
        <v>0</v>
      </c>
      <c r="M90" s="93">
        <f t="shared" si="39"/>
        <v>0</v>
      </c>
      <c r="N90" s="236"/>
      <c r="O90" s="237"/>
    </row>
    <row r="91" spans="2:15" s="70" customFormat="1" ht="19.5" customHeight="1" x14ac:dyDescent="0.3">
      <c r="B91" s="238"/>
      <c r="C91" s="239"/>
      <c r="D91" s="239"/>
      <c r="E91" s="239"/>
      <c r="F91" s="239"/>
      <c r="G91" s="239"/>
      <c r="H91" s="239"/>
      <c r="I91" s="240"/>
      <c r="J91" s="127"/>
      <c r="K91" s="9"/>
      <c r="L91" s="92">
        <f t="shared" ref="L91:L92" si="40">IF(AND(B91&lt;&gt;"",K91&lt;&gt;""),0.25,0)</f>
        <v>0</v>
      </c>
      <c r="M91" s="93">
        <f t="shared" ref="M91:M92" si="41">L91</f>
        <v>0</v>
      </c>
      <c r="N91" s="236"/>
      <c r="O91" s="237"/>
    </row>
    <row r="92" spans="2:15" s="70" customFormat="1" ht="20.100000000000001" customHeight="1" x14ac:dyDescent="0.3">
      <c r="B92" s="238"/>
      <c r="C92" s="239"/>
      <c r="D92" s="239"/>
      <c r="E92" s="239"/>
      <c r="F92" s="239"/>
      <c r="G92" s="239"/>
      <c r="H92" s="239"/>
      <c r="I92" s="240"/>
      <c r="J92" s="127"/>
      <c r="K92" s="9"/>
      <c r="L92" s="92">
        <f t="shared" si="40"/>
        <v>0</v>
      </c>
      <c r="M92" s="93">
        <f t="shared" si="41"/>
        <v>0</v>
      </c>
      <c r="N92" s="236"/>
      <c r="O92" s="237"/>
    </row>
    <row r="93" spans="2:15" s="70" customFormat="1" ht="19.5" customHeight="1" x14ac:dyDescent="0.3">
      <c r="B93" s="238"/>
      <c r="C93" s="239"/>
      <c r="D93" s="239"/>
      <c r="E93" s="239"/>
      <c r="F93" s="239"/>
      <c r="G93" s="239"/>
      <c r="H93" s="239"/>
      <c r="I93" s="240"/>
      <c r="J93" s="127"/>
      <c r="K93" s="9"/>
      <c r="L93" s="92">
        <f t="shared" si="38"/>
        <v>0</v>
      </c>
      <c r="M93" s="93">
        <f t="shared" si="39"/>
        <v>0</v>
      </c>
      <c r="N93" s="236"/>
      <c r="O93" s="237"/>
    </row>
    <row r="94" spans="2:15" s="70" customFormat="1" ht="20.100000000000001" customHeight="1" x14ac:dyDescent="0.3">
      <c r="B94" s="238"/>
      <c r="C94" s="239"/>
      <c r="D94" s="239"/>
      <c r="E94" s="239"/>
      <c r="F94" s="239"/>
      <c r="G94" s="239"/>
      <c r="H94" s="239"/>
      <c r="I94" s="240"/>
      <c r="J94" s="127"/>
      <c r="K94" s="9"/>
      <c r="L94" s="92">
        <f t="shared" ref="L94" si="42">IF(AND(B94&lt;&gt;"",K94&lt;&gt;""),0.25,0)</f>
        <v>0</v>
      </c>
      <c r="M94" s="93">
        <f t="shared" ref="M94" si="43">L94</f>
        <v>0</v>
      </c>
      <c r="N94" s="236"/>
      <c r="O94" s="237"/>
    </row>
    <row r="95" spans="2:15" s="70" customFormat="1" ht="20.100000000000001" customHeight="1" x14ac:dyDescent="0.3">
      <c r="B95" s="238"/>
      <c r="C95" s="239"/>
      <c r="D95" s="239"/>
      <c r="E95" s="239"/>
      <c r="F95" s="239"/>
      <c r="G95" s="239"/>
      <c r="H95" s="239"/>
      <c r="I95" s="240"/>
      <c r="J95" s="127"/>
      <c r="K95" s="9"/>
      <c r="L95" s="92">
        <f t="shared" ref="L95" si="44">IF(AND(B95&lt;&gt;"",K95&lt;&gt;""),0.25,0)</f>
        <v>0</v>
      </c>
      <c r="M95" s="93">
        <f t="shared" ref="M95" si="45">L95</f>
        <v>0</v>
      </c>
      <c r="N95" s="236"/>
      <c r="O95" s="237"/>
    </row>
    <row r="96" spans="2:15" s="70" customFormat="1" ht="20.100000000000001" customHeight="1" x14ac:dyDescent="0.3">
      <c r="B96" s="238"/>
      <c r="C96" s="239"/>
      <c r="D96" s="239"/>
      <c r="E96" s="239"/>
      <c r="F96" s="239"/>
      <c r="G96" s="239"/>
      <c r="H96" s="239"/>
      <c r="I96" s="240"/>
      <c r="J96" s="127"/>
      <c r="K96" s="9"/>
      <c r="L96" s="92">
        <f t="shared" ref="L96:L97" si="46">IF(AND(B96&lt;&gt;"",K96&lt;&gt;""),0.25,0)</f>
        <v>0</v>
      </c>
      <c r="M96" s="93">
        <f t="shared" ref="M96:M97" si="47">L96</f>
        <v>0</v>
      </c>
      <c r="N96" s="236"/>
      <c r="O96" s="237"/>
    </row>
    <row r="97" spans="2:15" s="70" customFormat="1" ht="20.100000000000001" customHeight="1" thickBot="1" x14ac:dyDescent="0.35">
      <c r="B97" s="281"/>
      <c r="C97" s="282"/>
      <c r="D97" s="282"/>
      <c r="E97" s="282"/>
      <c r="F97" s="282"/>
      <c r="G97" s="282"/>
      <c r="H97" s="282"/>
      <c r="I97" s="283"/>
      <c r="J97" s="130"/>
      <c r="K97" s="72"/>
      <c r="L97" s="92">
        <f t="shared" si="46"/>
        <v>0</v>
      </c>
      <c r="M97" s="93">
        <f t="shared" si="47"/>
        <v>0</v>
      </c>
      <c r="N97" s="236"/>
      <c r="O97" s="237"/>
    </row>
    <row r="98" spans="2:15" s="54" customFormat="1" ht="23.25" customHeight="1" x14ac:dyDescent="0.3">
      <c r="B98" s="90" t="s">
        <v>89</v>
      </c>
      <c r="C98" s="87"/>
      <c r="D98" s="87"/>
      <c r="E98" s="87"/>
      <c r="F98" s="87"/>
      <c r="G98" s="87"/>
      <c r="H98" s="87"/>
      <c r="I98" s="87"/>
      <c r="J98" s="87"/>
      <c r="K98" s="88"/>
      <c r="L98" s="276">
        <f>SUM(L100:L104)</f>
        <v>0</v>
      </c>
      <c r="M98" s="276">
        <f>SUM(M100:M104)</f>
        <v>0</v>
      </c>
      <c r="N98" s="156"/>
      <c r="O98" s="156"/>
    </row>
    <row r="99" spans="2:15" ht="30" customHeight="1" x14ac:dyDescent="0.3">
      <c r="B99" s="250" t="s">
        <v>109</v>
      </c>
      <c r="C99" s="251"/>
      <c r="D99" s="251"/>
      <c r="E99" s="91"/>
      <c r="F99" s="251" t="s">
        <v>110</v>
      </c>
      <c r="G99" s="251"/>
      <c r="H99" s="251"/>
      <c r="I99" s="251"/>
      <c r="J99" s="85" t="s">
        <v>11</v>
      </c>
      <c r="K99" s="97" t="s">
        <v>13</v>
      </c>
      <c r="L99" s="246"/>
      <c r="M99" s="246"/>
    </row>
    <row r="100" spans="2:15" s="70" customFormat="1" ht="20.100000000000001" customHeight="1" x14ac:dyDescent="0.3">
      <c r="B100" s="273"/>
      <c r="C100" s="274"/>
      <c r="D100" s="274"/>
      <c r="E100" s="275"/>
      <c r="F100" s="274"/>
      <c r="G100" s="274"/>
      <c r="H100" s="274"/>
      <c r="I100" s="275"/>
      <c r="J100" s="128"/>
      <c r="K100" s="9"/>
      <c r="L100" s="92">
        <f>IF(AND(B100&lt;&gt;"",K100&lt;&gt;""),1,0)</f>
        <v>0</v>
      </c>
      <c r="M100" s="93">
        <f>L100</f>
        <v>0</v>
      </c>
      <c r="N100" s="236"/>
      <c r="O100" s="237"/>
    </row>
    <row r="101" spans="2:15" s="70" customFormat="1" ht="20.100000000000001" customHeight="1" x14ac:dyDescent="0.3">
      <c r="B101" s="273"/>
      <c r="C101" s="274"/>
      <c r="D101" s="274"/>
      <c r="E101" s="275"/>
      <c r="F101" s="274"/>
      <c r="G101" s="274"/>
      <c r="H101" s="274"/>
      <c r="I101" s="275"/>
      <c r="J101" s="128"/>
      <c r="K101" s="9"/>
      <c r="L101" s="92">
        <f t="shared" ref="L101" si="48">IF(AND(B101&lt;&gt;"",K101&lt;&gt;""),1,0)</f>
        <v>0</v>
      </c>
      <c r="M101" s="93">
        <f t="shared" ref="M101" si="49">L101</f>
        <v>0</v>
      </c>
      <c r="N101" s="236"/>
      <c r="O101" s="237"/>
    </row>
    <row r="102" spans="2:15" s="70" customFormat="1" ht="20.100000000000001" customHeight="1" x14ac:dyDescent="0.3">
      <c r="B102" s="273"/>
      <c r="C102" s="274"/>
      <c r="D102" s="274"/>
      <c r="E102" s="275"/>
      <c r="F102" s="274"/>
      <c r="G102" s="274"/>
      <c r="H102" s="274"/>
      <c r="I102" s="275"/>
      <c r="J102" s="128"/>
      <c r="K102" s="9"/>
      <c r="L102" s="92">
        <f t="shared" ref="L102" si="50">IF(AND(B102&lt;&gt;"",K102&lt;&gt;""),1,0)</f>
        <v>0</v>
      </c>
      <c r="M102" s="93">
        <f t="shared" ref="M102" si="51">L102</f>
        <v>0</v>
      </c>
      <c r="N102" s="236"/>
      <c r="O102" s="237"/>
    </row>
    <row r="103" spans="2:15" s="70" customFormat="1" ht="20.100000000000001" customHeight="1" x14ac:dyDescent="0.3">
      <c r="B103" s="273"/>
      <c r="C103" s="274"/>
      <c r="D103" s="274"/>
      <c r="E103" s="275"/>
      <c r="F103" s="274"/>
      <c r="G103" s="274"/>
      <c r="H103" s="274"/>
      <c r="I103" s="275"/>
      <c r="J103" s="128"/>
      <c r="K103" s="9"/>
      <c r="L103" s="92">
        <f t="shared" ref="L103:L104" si="52">IF(AND(B103&lt;&gt;"",K103&lt;&gt;""),1,0)</f>
        <v>0</v>
      </c>
      <c r="M103" s="93">
        <f t="shared" ref="M103:M104" si="53">L103</f>
        <v>0</v>
      </c>
      <c r="N103" s="236"/>
      <c r="O103" s="237"/>
    </row>
    <row r="104" spans="2:15" s="70" customFormat="1" ht="20.100000000000001" customHeight="1" thickBot="1" x14ac:dyDescent="0.35">
      <c r="B104" s="269"/>
      <c r="C104" s="270"/>
      <c r="D104" s="270"/>
      <c r="E104" s="271"/>
      <c r="F104" s="270"/>
      <c r="G104" s="270"/>
      <c r="H104" s="270"/>
      <c r="I104" s="271"/>
      <c r="J104" s="129"/>
      <c r="K104" s="72"/>
      <c r="L104" s="95">
        <f t="shared" si="52"/>
        <v>0</v>
      </c>
      <c r="M104" s="96">
        <f t="shared" si="53"/>
        <v>0</v>
      </c>
      <c r="N104" s="236"/>
      <c r="O104" s="237"/>
    </row>
    <row r="105" spans="2:15" ht="18" x14ac:dyDescent="0.3">
      <c r="B105" s="278" t="s">
        <v>122</v>
      </c>
      <c r="C105" s="279"/>
      <c r="D105" s="279"/>
      <c r="E105" s="279"/>
      <c r="F105" s="279"/>
      <c r="G105" s="279"/>
      <c r="H105" s="279"/>
      <c r="I105" s="279"/>
      <c r="J105" s="279"/>
      <c r="K105" s="280"/>
    </row>
    <row r="106" spans="2:15" ht="30" customHeight="1" x14ac:dyDescent="0.3">
      <c r="B106" s="214"/>
      <c r="C106" s="215"/>
      <c r="D106" s="215"/>
      <c r="E106" s="215"/>
      <c r="F106" s="215"/>
      <c r="G106" s="215"/>
      <c r="H106" s="215"/>
      <c r="I106" s="215"/>
      <c r="J106" s="215"/>
      <c r="K106" s="216"/>
    </row>
    <row r="107" spans="2:15" ht="30" customHeight="1" x14ac:dyDescent="0.3">
      <c r="B107" s="214"/>
      <c r="C107" s="215"/>
      <c r="D107" s="215"/>
      <c r="E107" s="215"/>
      <c r="F107" s="215"/>
      <c r="G107" s="215"/>
      <c r="H107" s="215"/>
      <c r="I107" s="215"/>
      <c r="J107" s="215"/>
      <c r="K107" s="216"/>
    </row>
    <row r="108" spans="2:15" ht="30" customHeight="1" thickBot="1" x14ac:dyDescent="0.35">
      <c r="B108" s="217"/>
      <c r="C108" s="218"/>
      <c r="D108" s="218"/>
      <c r="E108" s="218"/>
      <c r="F108" s="218"/>
      <c r="G108" s="218"/>
      <c r="H108" s="218"/>
      <c r="I108" s="218"/>
      <c r="J108" s="218"/>
      <c r="K108" s="219"/>
    </row>
  </sheetData>
  <sheetProtection algorithmName="SHA-512" hashValue="MWqlSsiY7izwXB9AWMFa0sNQLpe3aJBSF+aEOiXcQbIACANbQe5zwmtVM6wZzQEYNGk83DiBxOiNBoutnyTyug==" saltValue="PNmRAWxW+qomxBRKAyswRw==" spinCount="100000" sheet="1" insertRows="0" deleteRows="0" selectLockedCells="1"/>
  <mergeCells count="289">
    <mergeCell ref="B90:I90"/>
    <mergeCell ref="N90:O90"/>
    <mergeCell ref="B93:I93"/>
    <mergeCell ref="N93:O93"/>
    <mergeCell ref="B91:I91"/>
    <mergeCell ref="N91:O91"/>
    <mergeCell ref="B92:I92"/>
    <mergeCell ref="N92:O92"/>
    <mergeCell ref="B80:E80"/>
    <mergeCell ref="F80:G80"/>
    <mergeCell ref="H80:I80"/>
    <mergeCell ref="N80:O80"/>
    <mergeCell ref="B81:E81"/>
    <mergeCell ref="F81:G81"/>
    <mergeCell ref="H81:I81"/>
    <mergeCell ref="N81:O81"/>
    <mergeCell ref="B89:I89"/>
    <mergeCell ref="N89:O89"/>
    <mergeCell ref="B87:I87"/>
    <mergeCell ref="F77:G77"/>
    <mergeCell ref="H77:I77"/>
    <mergeCell ref="N77:O77"/>
    <mergeCell ref="B78:E78"/>
    <mergeCell ref="F78:G78"/>
    <mergeCell ref="H78:I78"/>
    <mergeCell ref="N78:O78"/>
    <mergeCell ref="B79:E79"/>
    <mergeCell ref="F79:G79"/>
    <mergeCell ref="H79:I79"/>
    <mergeCell ref="N79:O79"/>
    <mergeCell ref="N66:O66"/>
    <mergeCell ref="B69:E69"/>
    <mergeCell ref="F69:G69"/>
    <mergeCell ref="H69:I69"/>
    <mergeCell ref="N69:O69"/>
    <mergeCell ref="B67:E67"/>
    <mergeCell ref="F67:G67"/>
    <mergeCell ref="H67:I67"/>
    <mergeCell ref="N67:O67"/>
    <mergeCell ref="B68:E68"/>
    <mergeCell ref="F68:G68"/>
    <mergeCell ref="H68:I68"/>
    <mergeCell ref="N68:O68"/>
    <mergeCell ref="B66:E66"/>
    <mergeCell ref="F66:G66"/>
    <mergeCell ref="H66:I66"/>
    <mergeCell ref="B52:F52"/>
    <mergeCell ref="G52:I52"/>
    <mergeCell ref="N52:O52"/>
    <mergeCell ref="B53:F53"/>
    <mergeCell ref="G53:I53"/>
    <mergeCell ref="N53:O53"/>
    <mergeCell ref="B65:E65"/>
    <mergeCell ref="F65:G65"/>
    <mergeCell ref="H65:I65"/>
    <mergeCell ref="N65:O65"/>
    <mergeCell ref="B60:F60"/>
    <mergeCell ref="B61:K61"/>
    <mergeCell ref="B55:F55"/>
    <mergeCell ref="B59:F59"/>
    <mergeCell ref="B57:F57"/>
    <mergeCell ref="B58:F58"/>
    <mergeCell ref="M62:M63"/>
    <mergeCell ref="N58:O58"/>
    <mergeCell ref="N59:O59"/>
    <mergeCell ref="N60:O60"/>
    <mergeCell ref="G58:I58"/>
    <mergeCell ref="G59:I59"/>
    <mergeCell ref="G60:I60"/>
    <mergeCell ref="M56:M57"/>
    <mergeCell ref="N26:O26"/>
    <mergeCell ref="N29:O29"/>
    <mergeCell ref="N32:O32"/>
    <mergeCell ref="N23:O23"/>
    <mergeCell ref="B24:F24"/>
    <mergeCell ref="H24:I24"/>
    <mergeCell ref="N24:O24"/>
    <mergeCell ref="B30:F30"/>
    <mergeCell ref="H30:I30"/>
    <mergeCell ref="N30:O30"/>
    <mergeCell ref="B31:F31"/>
    <mergeCell ref="H31:I31"/>
    <mergeCell ref="B28:F28"/>
    <mergeCell ref="H28:I28"/>
    <mergeCell ref="B29:F29"/>
    <mergeCell ref="H29:I29"/>
    <mergeCell ref="B23:F23"/>
    <mergeCell ref="H23:I23"/>
    <mergeCell ref="N8:O9"/>
    <mergeCell ref="N10:O10"/>
    <mergeCell ref="N12:O12"/>
    <mergeCell ref="N15:O15"/>
    <mergeCell ref="N18:O18"/>
    <mergeCell ref="N43:O43"/>
    <mergeCell ref="M2:M5"/>
    <mergeCell ref="B7:K7"/>
    <mergeCell ref="B8:K8"/>
    <mergeCell ref="B34:K34"/>
    <mergeCell ref="M8:M9"/>
    <mergeCell ref="M13:M14"/>
    <mergeCell ref="M20:M21"/>
    <mergeCell ref="M27:M28"/>
    <mergeCell ref="M34:M35"/>
    <mergeCell ref="B9:G9"/>
    <mergeCell ref="H9:I9"/>
    <mergeCell ref="B10:G10"/>
    <mergeCell ref="H10:I10"/>
    <mergeCell ref="B22:F22"/>
    <mergeCell ref="H22:I22"/>
    <mergeCell ref="B25:F25"/>
    <mergeCell ref="B11:G11"/>
    <mergeCell ref="B13:K13"/>
    <mergeCell ref="L8:L9"/>
    <mergeCell ref="L13:L14"/>
    <mergeCell ref="L20:L21"/>
    <mergeCell ref="L27:L28"/>
    <mergeCell ref="L34:L35"/>
    <mergeCell ref="B46:E46"/>
    <mergeCell ref="B41:E41"/>
    <mergeCell ref="G41:I41"/>
    <mergeCell ref="B44:E44"/>
    <mergeCell ref="G44:I44"/>
    <mergeCell ref="B37:E37"/>
    <mergeCell ref="G37:I37"/>
    <mergeCell ref="B38:E38"/>
    <mergeCell ref="G38:I38"/>
    <mergeCell ref="B39:E39"/>
    <mergeCell ref="B18:G18"/>
    <mergeCell ref="H18:I18"/>
    <mergeCell ref="B19:G19"/>
    <mergeCell ref="H19:I19"/>
    <mergeCell ref="B21:F21"/>
    <mergeCell ref="H21:I21"/>
    <mergeCell ref="B32:F32"/>
    <mergeCell ref="H32:I32"/>
    <mergeCell ref="H25:I25"/>
    <mergeCell ref="G46:I46"/>
    <mergeCell ref="H12:I12"/>
    <mergeCell ref="B14:G14"/>
    <mergeCell ref="H14:I14"/>
    <mergeCell ref="B15:G15"/>
    <mergeCell ref="H15:I15"/>
    <mergeCell ref="B43:E43"/>
    <mergeCell ref="G43:I43"/>
    <mergeCell ref="B40:E40"/>
    <mergeCell ref="B45:E45"/>
    <mergeCell ref="G45:I45"/>
    <mergeCell ref="G39:I39"/>
    <mergeCell ref="G40:I40"/>
    <mergeCell ref="B42:E42"/>
    <mergeCell ref="G42:I42"/>
    <mergeCell ref="B26:F26"/>
    <mergeCell ref="H26:I26"/>
    <mergeCell ref="H75:I75"/>
    <mergeCell ref="H72:I72"/>
    <mergeCell ref="B73:E73"/>
    <mergeCell ref="F73:G73"/>
    <mergeCell ref="B63:E63"/>
    <mergeCell ref="F63:G63"/>
    <mergeCell ref="B85:E85"/>
    <mergeCell ref="F85:G85"/>
    <mergeCell ref="H85:I85"/>
    <mergeCell ref="H63:I63"/>
    <mergeCell ref="B70:E70"/>
    <mergeCell ref="F70:G70"/>
    <mergeCell ref="H70:I70"/>
    <mergeCell ref="B71:E71"/>
    <mergeCell ref="F71:G71"/>
    <mergeCell ref="H71:I71"/>
    <mergeCell ref="B83:E83"/>
    <mergeCell ref="F83:G83"/>
    <mergeCell ref="H83:I83"/>
    <mergeCell ref="B82:E82"/>
    <mergeCell ref="F82:G82"/>
    <mergeCell ref="F84:G84"/>
    <mergeCell ref="H84:I84"/>
    <mergeCell ref="B77:E77"/>
    <mergeCell ref="M74:M75"/>
    <mergeCell ref="L98:L99"/>
    <mergeCell ref="B76:E76"/>
    <mergeCell ref="F76:G76"/>
    <mergeCell ref="H76:I76"/>
    <mergeCell ref="B105:K105"/>
    <mergeCell ref="M86:M87"/>
    <mergeCell ref="M98:M99"/>
    <mergeCell ref="B99:D99"/>
    <mergeCell ref="B100:E100"/>
    <mergeCell ref="F100:I100"/>
    <mergeCell ref="B103:E103"/>
    <mergeCell ref="F103:I103"/>
    <mergeCell ref="L74:L75"/>
    <mergeCell ref="L86:L87"/>
    <mergeCell ref="B88:I88"/>
    <mergeCell ref="B96:I96"/>
    <mergeCell ref="B97:I97"/>
    <mergeCell ref="F99:I99"/>
    <mergeCell ref="H82:I82"/>
    <mergeCell ref="B95:I95"/>
    <mergeCell ref="F101:I101"/>
    <mergeCell ref="B84:E84"/>
    <mergeCell ref="F75:G75"/>
    <mergeCell ref="H73:I73"/>
    <mergeCell ref="B75:E75"/>
    <mergeCell ref="B106:K108"/>
    <mergeCell ref="C2:K2"/>
    <mergeCell ref="C3:K3"/>
    <mergeCell ref="C4:G5"/>
    <mergeCell ref="L49:L50"/>
    <mergeCell ref="L56:L57"/>
    <mergeCell ref="L62:L63"/>
    <mergeCell ref="G50:I50"/>
    <mergeCell ref="G51:I51"/>
    <mergeCell ref="B104:E104"/>
    <mergeCell ref="F104:I104"/>
    <mergeCell ref="G55:I55"/>
    <mergeCell ref="B64:E64"/>
    <mergeCell ref="F64:G64"/>
    <mergeCell ref="H64:I64"/>
    <mergeCell ref="B72:E72"/>
    <mergeCell ref="F72:G72"/>
    <mergeCell ref="G57:I57"/>
    <mergeCell ref="B94:I94"/>
    <mergeCell ref="B102:E102"/>
    <mergeCell ref="F102:I102"/>
    <mergeCell ref="B101:E101"/>
    <mergeCell ref="N104:O104"/>
    <mergeCell ref="N73:O73"/>
    <mergeCell ref="N76:O76"/>
    <mergeCell ref="N84:O84"/>
    <mergeCell ref="N85:O85"/>
    <mergeCell ref="N88:O88"/>
    <mergeCell ref="N96:O96"/>
    <mergeCell ref="N97:O97"/>
    <mergeCell ref="N100:O100"/>
    <mergeCell ref="N103:O103"/>
    <mergeCell ref="N83:O83"/>
    <mergeCell ref="N82:O82"/>
    <mergeCell ref="N95:O95"/>
    <mergeCell ref="N94:O94"/>
    <mergeCell ref="N102:O102"/>
    <mergeCell ref="N101:O101"/>
    <mergeCell ref="B51:F51"/>
    <mergeCell ref="B54:F54"/>
    <mergeCell ref="G54:I54"/>
    <mergeCell ref="N36:O36"/>
    <mergeCell ref="L2:L5"/>
    <mergeCell ref="N64:O64"/>
    <mergeCell ref="G47:I47"/>
    <mergeCell ref="M49:M50"/>
    <mergeCell ref="B48:K48"/>
    <mergeCell ref="B50:F50"/>
    <mergeCell ref="B49:F49"/>
    <mergeCell ref="B47:E47"/>
    <mergeCell ref="B35:E35"/>
    <mergeCell ref="B36:E36"/>
    <mergeCell ref="B33:F33"/>
    <mergeCell ref="H33:I33"/>
    <mergeCell ref="G35:I35"/>
    <mergeCell ref="B12:G12"/>
    <mergeCell ref="H11:I11"/>
    <mergeCell ref="B16:G16"/>
    <mergeCell ref="H16:I16"/>
    <mergeCell ref="B17:G17"/>
    <mergeCell ref="H17:I17"/>
    <mergeCell ref="G36:I36"/>
    <mergeCell ref="N72:O72"/>
    <mergeCell ref="N70:O70"/>
    <mergeCell ref="N71:O71"/>
    <mergeCell ref="N22:O22"/>
    <mergeCell ref="N25:O25"/>
    <mergeCell ref="N11:O11"/>
    <mergeCell ref="N16:O16"/>
    <mergeCell ref="N17:O17"/>
    <mergeCell ref="N46:O46"/>
    <mergeCell ref="N47:O47"/>
    <mergeCell ref="N51:O51"/>
    <mergeCell ref="N54:O54"/>
    <mergeCell ref="N55:O55"/>
    <mergeCell ref="N33:O33"/>
    <mergeCell ref="N31:O31"/>
    <mergeCell ref="N45:O45"/>
    <mergeCell ref="N41:O41"/>
    <mergeCell ref="N44:O44"/>
    <mergeCell ref="N37:O37"/>
    <mergeCell ref="N38:O38"/>
    <mergeCell ref="N39:O39"/>
    <mergeCell ref="N40:O40"/>
    <mergeCell ref="N42:O42"/>
    <mergeCell ref="N19:O19"/>
  </mergeCells>
  <dataValidations count="3">
    <dataValidation type="list" allowBlank="1" showInputMessage="1" showErrorMessage="1" promptTitle="Ayuda" prompt="Elija una opción de la lista desplegable_x000a_" sqref="G36:I47" xr:uid="{00000000-0002-0000-0300-000000000000}">
      <formula1>CUARTILES_ARTICULOS</formula1>
    </dataValidation>
    <dataValidation type="list" allowBlank="1" showInputMessage="1" showErrorMessage="1" promptTitle="Ayuda" prompt="Elija un tipo de participación de la lista desplegable" sqref="H64:I73" xr:uid="{00000000-0002-0000-0300-000001000000}">
      <formula1>CONGRESO_NACIONAL</formula1>
    </dataValidation>
    <dataValidation type="list" allowBlank="1" showInputMessage="1" showErrorMessage="1" promptTitle="Ayuda" prompt="Elija un tipo de participación de la lista desplegable_x000a_" sqref="H76:I85" xr:uid="{00000000-0002-0000-0300-000002000000}">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67"/>
  <sheetViews>
    <sheetView zoomScaleNormal="100" workbookViewId="0">
      <selection activeCell="B9" sqref="B9:E9"/>
    </sheetView>
  </sheetViews>
  <sheetFormatPr baseColWidth="10" defaultColWidth="9.140625" defaultRowHeight="30" customHeight="1" x14ac:dyDescent="0.3"/>
  <cols>
    <col min="1" max="1" width="1.5703125" style="55" customWidth="1"/>
    <col min="2" max="2" width="49.5703125" style="65" customWidth="1"/>
    <col min="3" max="3" width="14.5703125" style="55" customWidth="1"/>
    <col min="4" max="4" width="15.42578125" style="55" customWidth="1"/>
    <col min="5" max="5" width="14" style="55" customWidth="1"/>
    <col min="6" max="6" width="13.5703125" style="55" customWidth="1"/>
    <col min="7" max="7" width="23.140625" style="55" customWidth="1"/>
    <col min="8" max="8" width="13.140625" style="55" customWidth="1"/>
    <col min="9" max="9" width="15.85546875" style="55" customWidth="1"/>
    <col min="10" max="10" width="14.28515625" style="55" hidden="1" customWidth="1"/>
    <col min="11" max="11" width="14.140625" style="55" hidden="1" customWidth="1"/>
    <col min="12" max="12" width="13.42578125" style="148" hidden="1" customWidth="1"/>
    <col min="13" max="13" width="27" style="148" hidden="1" customWidth="1"/>
    <col min="14" max="16384" width="9.140625" style="55"/>
  </cols>
  <sheetData>
    <row r="1" spans="2:13" ht="11.25" customHeight="1" thickBot="1" x14ac:dyDescent="0.35">
      <c r="B1" s="55"/>
    </row>
    <row r="2" spans="2:13" ht="30" customHeight="1" x14ac:dyDescent="0.3">
      <c r="B2" s="73"/>
      <c r="C2" s="57" t="s">
        <v>0</v>
      </c>
      <c r="D2" s="57"/>
      <c r="E2" s="57"/>
      <c r="F2" s="57"/>
      <c r="G2" s="57"/>
      <c r="H2" s="57"/>
      <c r="I2" s="74"/>
      <c r="J2" s="186" t="s">
        <v>114</v>
      </c>
      <c r="K2" s="226" t="s">
        <v>115</v>
      </c>
    </row>
    <row r="3" spans="2:13" ht="18.75" customHeight="1" x14ac:dyDescent="0.3">
      <c r="B3" s="75"/>
      <c r="C3" s="120" t="s">
        <v>105</v>
      </c>
      <c r="D3" s="60"/>
      <c r="E3" s="60"/>
      <c r="F3" s="60"/>
      <c r="G3" s="60"/>
      <c r="H3" s="60"/>
      <c r="I3" s="76"/>
      <c r="J3" s="187"/>
      <c r="K3" s="227"/>
    </row>
    <row r="4" spans="2:13" ht="17.25" customHeight="1" x14ac:dyDescent="0.3">
      <c r="B4" s="75"/>
      <c r="C4" s="266" t="str">
        <f>CONCATENATE(IF(SOL_NOMBRE&lt;&gt;"",UPPER(SOL_NOMBRE),"")," ",UPPER(SOL_APELLIDOS),IF(SOL_NIF&lt;&gt;"", CONCATENATE(" ( ",    SOL_NIF," ) "),""))</f>
        <v xml:space="preserve"> </v>
      </c>
      <c r="D4" s="266"/>
      <c r="E4" s="266"/>
      <c r="F4" s="266"/>
      <c r="G4" s="266"/>
      <c r="H4" s="221" t="str">
        <f>IF( AND(SOL_FECHA_INI&lt;&gt;"",SOL_FECHA_FIN&lt;&gt;""),"Intervalo de fechas evaluable","")</f>
        <v/>
      </c>
      <c r="I4" s="222"/>
      <c r="J4" s="187"/>
      <c r="K4" s="227"/>
    </row>
    <row r="5" spans="2:13" ht="15.75" customHeight="1" thickBot="1" x14ac:dyDescent="0.35">
      <c r="B5" s="75"/>
      <c r="C5" s="266"/>
      <c r="D5" s="266"/>
      <c r="E5" s="266"/>
      <c r="F5" s="266"/>
      <c r="G5" s="266"/>
      <c r="H5" s="121" t="str">
        <f>IF(ISBLANK(SOL_FECHA_INI),"",SOL_FECHA_INI)</f>
        <v/>
      </c>
      <c r="I5" s="126" t="str">
        <f>IF(ISBLANK(SOL_FECHA_FIN),"",SOL_FECHA_FIN+365)</f>
        <v/>
      </c>
      <c r="J5" s="188"/>
      <c r="K5" s="228"/>
    </row>
    <row r="6" spans="2:13" s="54" customFormat="1" ht="38.25" customHeight="1" thickBot="1" x14ac:dyDescent="0.35">
      <c r="B6" s="122" t="s">
        <v>51</v>
      </c>
      <c r="C6" s="123"/>
      <c r="D6" s="123"/>
      <c r="E6" s="123"/>
      <c r="F6" s="123"/>
      <c r="G6" s="123"/>
      <c r="H6" s="123"/>
      <c r="I6" s="124"/>
      <c r="J6" s="141">
        <f>SUM(J7+J13+J19+J26+J33+J41+J36+J44+J49+J56)</f>
        <v>0</v>
      </c>
      <c r="K6" s="141">
        <f>SUM(K7+K13+K19+K26+K33+K41+K36+K44+K49+K56)</f>
        <v>0</v>
      </c>
      <c r="L6" s="156"/>
      <c r="M6" s="156"/>
    </row>
    <row r="7" spans="2:13" s="54" customFormat="1" ht="23.25" customHeight="1" x14ac:dyDescent="0.25">
      <c r="B7" s="90" t="s">
        <v>90</v>
      </c>
      <c r="C7" s="87"/>
      <c r="D7" s="87"/>
      <c r="E7" s="87"/>
      <c r="F7" s="87"/>
      <c r="G7" s="87"/>
      <c r="H7" s="87"/>
      <c r="I7" s="88"/>
      <c r="J7" s="298">
        <f>SUM(J9:J12)</f>
        <v>0</v>
      </c>
      <c r="K7" s="298">
        <f>SUM(K9:K12)</f>
        <v>0</v>
      </c>
      <c r="L7" s="285" t="s">
        <v>123</v>
      </c>
      <c r="M7" s="286"/>
    </row>
    <row r="8" spans="2:13" ht="27.75" customHeight="1" x14ac:dyDescent="0.25">
      <c r="B8" s="250" t="s">
        <v>111</v>
      </c>
      <c r="C8" s="251"/>
      <c r="D8" s="251"/>
      <c r="E8" s="251"/>
      <c r="F8" s="251" t="s">
        <v>15</v>
      </c>
      <c r="G8" s="251"/>
      <c r="H8" s="85" t="s">
        <v>11</v>
      </c>
      <c r="I8" s="97" t="s">
        <v>13</v>
      </c>
      <c r="J8" s="299"/>
      <c r="K8" s="299"/>
      <c r="L8" s="287"/>
      <c r="M8" s="288"/>
    </row>
    <row r="9" spans="2:13" s="70" customFormat="1" ht="20.100000000000001" customHeight="1" x14ac:dyDescent="0.3">
      <c r="B9" s="238"/>
      <c r="C9" s="239"/>
      <c r="D9" s="239"/>
      <c r="E9" s="240"/>
      <c r="F9" s="241"/>
      <c r="G9" s="240"/>
      <c r="H9" s="127"/>
      <c r="I9" s="9"/>
      <c r="J9" s="100">
        <f>IF(AND(B9&lt;&gt;"",I9&lt;&gt;""),0.2,0)</f>
        <v>0</v>
      </c>
      <c r="K9" s="99">
        <f>J9</f>
        <v>0</v>
      </c>
      <c r="L9" s="236"/>
      <c r="M9" s="237"/>
    </row>
    <row r="10" spans="2:13" s="70" customFormat="1" ht="20.100000000000001" customHeight="1" x14ac:dyDescent="0.3">
      <c r="B10" s="238"/>
      <c r="C10" s="239"/>
      <c r="D10" s="239"/>
      <c r="E10" s="240"/>
      <c r="F10" s="241"/>
      <c r="G10" s="240"/>
      <c r="H10" s="127"/>
      <c r="I10" s="9"/>
      <c r="J10" s="100">
        <f t="shared" ref="J10" si="0">IF(AND(B10&lt;&gt;"",I10&lt;&gt;""),0.2,0)</f>
        <v>0</v>
      </c>
      <c r="K10" s="99">
        <f t="shared" ref="K10" si="1">J10</f>
        <v>0</v>
      </c>
      <c r="L10" s="236"/>
      <c r="M10" s="237"/>
    </row>
    <row r="11" spans="2:13" s="70" customFormat="1" ht="20.100000000000001" customHeight="1" x14ac:dyDescent="0.3">
      <c r="B11" s="238"/>
      <c r="C11" s="239"/>
      <c r="D11" s="239"/>
      <c r="E11" s="240"/>
      <c r="F11" s="241"/>
      <c r="G11" s="240"/>
      <c r="H11" s="127"/>
      <c r="I11" s="9"/>
      <c r="J11" s="100">
        <f t="shared" ref="J11:J12" si="2">IF(AND(B11&lt;&gt;"",I11&lt;&gt;""),0.2,0)</f>
        <v>0</v>
      </c>
      <c r="K11" s="99">
        <f t="shared" ref="K11:K12" si="3">J11</f>
        <v>0</v>
      </c>
      <c r="L11" s="236"/>
      <c r="M11" s="237"/>
    </row>
    <row r="12" spans="2:13" s="70" customFormat="1" ht="20.100000000000001" customHeight="1" x14ac:dyDescent="0.3">
      <c r="B12" s="238"/>
      <c r="C12" s="239"/>
      <c r="D12" s="239"/>
      <c r="E12" s="240"/>
      <c r="F12" s="241"/>
      <c r="G12" s="240"/>
      <c r="H12" s="127"/>
      <c r="I12" s="9"/>
      <c r="J12" s="100">
        <f t="shared" si="2"/>
        <v>0</v>
      </c>
      <c r="K12" s="99">
        <f t="shared" si="3"/>
        <v>0</v>
      </c>
      <c r="L12" s="236"/>
      <c r="M12" s="237"/>
    </row>
    <row r="13" spans="2:13" s="54" customFormat="1" ht="23.25" customHeight="1" x14ac:dyDescent="0.3">
      <c r="B13" s="90" t="s">
        <v>91</v>
      </c>
      <c r="C13" s="87"/>
      <c r="D13" s="87"/>
      <c r="E13" s="87"/>
      <c r="F13" s="87"/>
      <c r="G13" s="87"/>
      <c r="H13" s="87"/>
      <c r="I13" s="88"/>
      <c r="J13" s="298">
        <f>SUM(J15:J18)</f>
        <v>0</v>
      </c>
      <c r="K13" s="298">
        <f>SUM(K15:K18)</f>
        <v>0</v>
      </c>
      <c r="L13" s="156"/>
      <c r="M13" s="156"/>
    </row>
    <row r="14" spans="2:13" ht="27.75" customHeight="1" x14ac:dyDescent="0.3">
      <c r="B14" s="250" t="s">
        <v>111</v>
      </c>
      <c r="C14" s="251"/>
      <c r="D14" s="251"/>
      <c r="E14" s="251"/>
      <c r="F14" s="251" t="s">
        <v>15</v>
      </c>
      <c r="G14" s="251"/>
      <c r="H14" s="85" t="s">
        <v>11</v>
      </c>
      <c r="I14" s="97" t="s">
        <v>13</v>
      </c>
      <c r="J14" s="299"/>
      <c r="K14" s="299"/>
    </row>
    <row r="15" spans="2:13" s="70" customFormat="1" ht="20.100000000000001" customHeight="1" x14ac:dyDescent="0.3">
      <c r="B15" s="238"/>
      <c r="C15" s="239"/>
      <c r="D15" s="239"/>
      <c r="E15" s="240"/>
      <c r="F15" s="241"/>
      <c r="G15" s="240"/>
      <c r="H15" s="127"/>
      <c r="I15" s="9"/>
      <c r="J15" s="100">
        <f>IF(AND(B15&lt;&gt;"",I15&lt;&gt;""),0.1,0)</f>
        <v>0</v>
      </c>
      <c r="K15" s="99">
        <f>J15</f>
        <v>0</v>
      </c>
      <c r="L15" s="236"/>
      <c r="M15" s="237"/>
    </row>
    <row r="16" spans="2:13" s="70" customFormat="1" ht="20.100000000000001" customHeight="1" x14ac:dyDescent="0.3">
      <c r="B16" s="238"/>
      <c r="C16" s="239"/>
      <c r="D16" s="239"/>
      <c r="E16" s="240"/>
      <c r="F16" s="241"/>
      <c r="G16" s="240"/>
      <c r="H16" s="127"/>
      <c r="I16" s="9"/>
      <c r="J16" s="100">
        <f t="shared" ref="J16" si="4">IF(AND(B16&lt;&gt;"",I16&lt;&gt;""),0.1,0)</f>
        <v>0</v>
      </c>
      <c r="K16" s="99">
        <f t="shared" ref="K16" si="5">J16</f>
        <v>0</v>
      </c>
      <c r="L16" s="236"/>
      <c r="M16" s="237"/>
    </row>
    <row r="17" spans="2:13" s="70" customFormat="1" ht="20.100000000000001" customHeight="1" x14ac:dyDescent="0.3">
      <c r="B17" s="238"/>
      <c r="C17" s="239"/>
      <c r="D17" s="239"/>
      <c r="E17" s="240"/>
      <c r="F17" s="241"/>
      <c r="G17" s="240"/>
      <c r="H17" s="127"/>
      <c r="I17" s="9"/>
      <c r="J17" s="100">
        <f t="shared" ref="J17:J18" si="6">IF(AND(B17&lt;&gt;"",I17&lt;&gt;""),0.1,0)</f>
        <v>0</v>
      </c>
      <c r="K17" s="99">
        <f t="shared" ref="K17:K18" si="7">J17</f>
        <v>0</v>
      </c>
      <c r="L17" s="236"/>
      <c r="M17" s="237"/>
    </row>
    <row r="18" spans="2:13" s="70" customFormat="1" ht="20.100000000000001" customHeight="1" x14ac:dyDescent="0.3">
      <c r="B18" s="238"/>
      <c r="C18" s="239"/>
      <c r="D18" s="239"/>
      <c r="E18" s="240"/>
      <c r="F18" s="241"/>
      <c r="G18" s="240"/>
      <c r="H18" s="127"/>
      <c r="I18" s="9"/>
      <c r="J18" s="100">
        <f t="shared" si="6"/>
        <v>0</v>
      </c>
      <c r="K18" s="99">
        <f t="shared" si="7"/>
        <v>0</v>
      </c>
      <c r="L18" s="236"/>
      <c r="M18" s="237"/>
    </row>
    <row r="19" spans="2:13" s="54" customFormat="1" ht="23.25" customHeight="1" x14ac:dyDescent="0.3">
      <c r="B19" s="90" t="s">
        <v>92</v>
      </c>
      <c r="C19" s="87"/>
      <c r="D19" s="87"/>
      <c r="E19" s="87"/>
      <c r="F19" s="87"/>
      <c r="G19" s="87"/>
      <c r="H19" s="87"/>
      <c r="I19" s="88"/>
      <c r="J19" s="298">
        <f>SUM(J21:J25)</f>
        <v>0</v>
      </c>
      <c r="K19" s="298">
        <f>SUM(K21:K25)</f>
        <v>0</v>
      </c>
      <c r="L19" s="156"/>
      <c r="M19" s="156"/>
    </row>
    <row r="20" spans="2:13" ht="27.75" customHeight="1" x14ac:dyDescent="0.3">
      <c r="B20" s="250" t="s">
        <v>74</v>
      </c>
      <c r="C20" s="251"/>
      <c r="D20" s="251"/>
      <c r="E20" s="251"/>
      <c r="F20" s="85"/>
      <c r="G20" s="85" t="s">
        <v>112</v>
      </c>
      <c r="H20" s="85" t="s">
        <v>11</v>
      </c>
      <c r="I20" s="97" t="s">
        <v>13</v>
      </c>
      <c r="J20" s="299"/>
      <c r="K20" s="299"/>
    </row>
    <row r="21" spans="2:13" s="70" customFormat="1" ht="20.100000000000001" customHeight="1" x14ac:dyDescent="0.3">
      <c r="B21" s="238"/>
      <c r="C21" s="239"/>
      <c r="D21" s="239"/>
      <c r="E21" s="239"/>
      <c r="F21" s="240"/>
      <c r="G21" s="127"/>
      <c r="H21" s="127"/>
      <c r="I21" s="9"/>
      <c r="J21" s="100">
        <f>IF(AND(B21&lt;&gt;"",I21&lt;&gt;""),(0.5*G21/4),0)</f>
        <v>0</v>
      </c>
      <c r="K21" s="99">
        <f>J21</f>
        <v>0</v>
      </c>
      <c r="L21" s="236"/>
      <c r="M21" s="237"/>
    </row>
    <row r="22" spans="2:13" s="70" customFormat="1" ht="20.100000000000001" customHeight="1" x14ac:dyDescent="0.3">
      <c r="B22" s="238"/>
      <c r="C22" s="239"/>
      <c r="D22" s="239"/>
      <c r="E22" s="239"/>
      <c r="F22" s="240"/>
      <c r="G22" s="127"/>
      <c r="H22" s="127"/>
      <c r="I22" s="9"/>
      <c r="J22" s="100">
        <f t="shared" ref="J22" si="8">IF(AND(B22&lt;&gt;"",I22&lt;&gt;""),(0.5*G22/4),0)</f>
        <v>0</v>
      </c>
      <c r="K22" s="99">
        <f t="shared" ref="K22" si="9">J22</f>
        <v>0</v>
      </c>
      <c r="L22" s="236"/>
      <c r="M22" s="237"/>
    </row>
    <row r="23" spans="2:13" s="70" customFormat="1" ht="20.100000000000001" customHeight="1" x14ac:dyDescent="0.3">
      <c r="B23" s="238"/>
      <c r="C23" s="239"/>
      <c r="D23" s="239"/>
      <c r="E23" s="239"/>
      <c r="F23" s="240"/>
      <c r="G23" s="127"/>
      <c r="H23" s="127"/>
      <c r="I23" s="9"/>
      <c r="J23" s="100">
        <f t="shared" ref="J23" si="10">IF(AND(B23&lt;&gt;"",I23&lt;&gt;""),(0.5*G23/4),0)</f>
        <v>0</v>
      </c>
      <c r="K23" s="99">
        <f t="shared" ref="K23" si="11">J23</f>
        <v>0</v>
      </c>
      <c r="L23" s="236"/>
      <c r="M23" s="237"/>
    </row>
    <row r="24" spans="2:13" s="70" customFormat="1" ht="20.100000000000001" customHeight="1" x14ac:dyDescent="0.3">
      <c r="B24" s="238"/>
      <c r="C24" s="239"/>
      <c r="D24" s="239"/>
      <c r="E24" s="239"/>
      <c r="F24" s="240"/>
      <c r="G24" s="127"/>
      <c r="H24" s="127"/>
      <c r="I24" s="9"/>
      <c r="J24" s="100">
        <f t="shared" ref="J24:J25" si="12">IF(AND(B24&lt;&gt;"",I24&lt;&gt;""),(0.5*G24/4),0)</f>
        <v>0</v>
      </c>
      <c r="K24" s="99">
        <f t="shared" ref="K24:K25" si="13">J24</f>
        <v>0</v>
      </c>
      <c r="L24" s="236"/>
      <c r="M24" s="237"/>
    </row>
    <row r="25" spans="2:13" s="70" customFormat="1" ht="20.100000000000001" customHeight="1" x14ac:dyDescent="0.3">
      <c r="B25" s="238"/>
      <c r="C25" s="239"/>
      <c r="D25" s="239"/>
      <c r="E25" s="239"/>
      <c r="F25" s="240"/>
      <c r="G25" s="127"/>
      <c r="H25" s="127"/>
      <c r="I25" s="9"/>
      <c r="J25" s="100">
        <f t="shared" si="12"/>
        <v>0</v>
      </c>
      <c r="K25" s="99">
        <f t="shared" si="13"/>
        <v>0</v>
      </c>
      <c r="L25" s="236"/>
      <c r="M25" s="237"/>
    </row>
    <row r="26" spans="2:13" s="54" customFormat="1" ht="23.25" customHeight="1" x14ac:dyDescent="0.3">
      <c r="B26" s="90" t="s">
        <v>94</v>
      </c>
      <c r="C26" s="87"/>
      <c r="D26" s="87"/>
      <c r="E26" s="87"/>
      <c r="F26" s="87"/>
      <c r="G26" s="87"/>
      <c r="H26" s="87"/>
      <c r="I26" s="88"/>
      <c r="J26" s="298">
        <f>SUM(J28:J32)</f>
        <v>0</v>
      </c>
      <c r="K26" s="298">
        <f>SUM(K28:K32)</f>
        <v>0</v>
      </c>
      <c r="L26" s="156"/>
      <c r="M26" s="156"/>
    </row>
    <row r="27" spans="2:13" ht="27.75" customHeight="1" x14ac:dyDescent="0.3">
      <c r="B27" s="250" t="s">
        <v>95</v>
      </c>
      <c r="C27" s="251"/>
      <c r="D27" s="251"/>
      <c r="E27" s="251"/>
      <c r="F27" s="85"/>
      <c r="G27" s="85"/>
      <c r="H27" s="85" t="s">
        <v>11</v>
      </c>
      <c r="I27" s="97" t="s">
        <v>13</v>
      </c>
      <c r="J27" s="299"/>
      <c r="K27" s="299"/>
    </row>
    <row r="28" spans="2:13" s="70" customFormat="1" ht="20.100000000000001" customHeight="1" x14ac:dyDescent="0.3">
      <c r="B28" s="238"/>
      <c r="C28" s="239"/>
      <c r="D28" s="239"/>
      <c r="E28" s="239"/>
      <c r="F28" s="239"/>
      <c r="G28" s="240"/>
      <c r="H28" s="127"/>
      <c r="I28" s="9"/>
      <c r="J28" s="100">
        <f>IF(AND(B28&lt;&gt;"",I28&lt;&gt;""),0.2,0)</f>
        <v>0</v>
      </c>
      <c r="K28" s="99">
        <f>J28</f>
        <v>0</v>
      </c>
      <c r="L28" s="236"/>
      <c r="M28" s="237"/>
    </row>
    <row r="29" spans="2:13" s="70" customFormat="1" ht="20.100000000000001" customHeight="1" x14ac:dyDescent="0.3">
      <c r="B29" s="238"/>
      <c r="C29" s="239"/>
      <c r="D29" s="239"/>
      <c r="E29" s="239"/>
      <c r="F29" s="239"/>
      <c r="G29" s="240"/>
      <c r="H29" s="127"/>
      <c r="I29" s="9"/>
      <c r="J29" s="100">
        <f t="shared" ref="J29" si="14">IF(AND(B29&lt;&gt;"",I29&lt;&gt;""),0.2,0)</f>
        <v>0</v>
      </c>
      <c r="K29" s="99">
        <f t="shared" ref="K29" si="15">J29</f>
        <v>0</v>
      </c>
      <c r="L29" s="236"/>
      <c r="M29" s="237"/>
    </row>
    <row r="30" spans="2:13" s="70" customFormat="1" ht="20.100000000000001" customHeight="1" x14ac:dyDescent="0.3">
      <c r="B30" s="238"/>
      <c r="C30" s="239"/>
      <c r="D30" s="239"/>
      <c r="E30" s="239"/>
      <c r="F30" s="239"/>
      <c r="G30" s="240"/>
      <c r="H30" s="127"/>
      <c r="I30" s="9"/>
      <c r="J30" s="100">
        <f t="shared" ref="J30" si="16">IF(AND(B30&lt;&gt;"",I30&lt;&gt;""),0.2,0)</f>
        <v>0</v>
      </c>
      <c r="K30" s="99">
        <f t="shared" ref="K30" si="17">J30</f>
        <v>0</v>
      </c>
      <c r="L30" s="236"/>
      <c r="M30" s="237"/>
    </row>
    <row r="31" spans="2:13" s="70" customFormat="1" ht="20.100000000000001" customHeight="1" x14ac:dyDescent="0.3">
      <c r="B31" s="238"/>
      <c r="C31" s="239"/>
      <c r="D31" s="239"/>
      <c r="E31" s="239"/>
      <c r="F31" s="239"/>
      <c r="G31" s="240"/>
      <c r="H31" s="127"/>
      <c r="I31" s="9"/>
      <c r="J31" s="100">
        <f t="shared" ref="J31:J32" si="18">IF(AND(B31&lt;&gt;"",I31&lt;&gt;""),0.2,0)</f>
        <v>0</v>
      </c>
      <c r="K31" s="99">
        <f t="shared" ref="K31:K32" si="19">J31</f>
        <v>0</v>
      </c>
      <c r="L31" s="236"/>
      <c r="M31" s="237"/>
    </row>
    <row r="32" spans="2:13" s="70" customFormat="1" ht="20.100000000000001" customHeight="1" x14ac:dyDescent="0.3">
      <c r="B32" s="238"/>
      <c r="C32" s="239"/>
      <c r="D32" s="239"/>
      <c r="E32" s="239"/>
      <c r="F32" s="239"/>
      <c r="G32" s="240"/>
      <c r="H32" s="127"/>
      <c r="I32" s="9"/>
      <c r="J32" s="100">
        <f t="shared" si="18"/>
        <v>0</v>
      </c>
      <c r="K32" s="99">
        <f t="shared" si="19"/>
        <v>0</v>
      </c>
      <c r="L32" s="236"/>
      <c r="M32" s="237"/>
    </row>
    <row r="33" spans="2:13" s="54" customFormat="1" ht="23.25" customHeight="1" x14ac:dyDescent="0.3">
      <c r="B33" s="90" t="s">
        <v>96</v>
      </c>
      <c r="C33" s="87"/>
      <c r="D33" s="87"/>
      <c r="E33" s="87"/>
      <c r="F33" s="87"/>
      <c r="G33" s="87"/>
      <c r="H33" s="87"/>
      <c r="I33" s="88"/>
      <c r="J33" s="298">
        <f>SUM(J35)</f>
        <v>0</v>
      </c>
      <c r="K33" s="298">
        <f>SUM(K35)</f>
        <v>0</v>
      </c>
      <c r="L33" s="156"/>
      <c r="M33" s="156"/>
    </row>
    <row r="34" spans="2:13" ht="27.75" customHeight="1" x14ac:dyDescent="0.3">
      <c r="B34" s="250" t="s">
        <v>56</v>
      </c>
      <c r="C34" s="251"/>
      <c r="D34" s="251"/>
      <c r="E34" s="251"/>
      <c r="F34" s="85"/>
      <c r="G34" s="85"/>
      <c r="H34" s="85" t="s">
        <v>11</v>
      </c>
      <c r="I34" s="97" t="s">
        <v>13</v>
      </c>
      <c r="J34" s="299"/>
      <c r="K34" s="299"/>
    </row>
    <row r="35" spans="2:13" s="70" customFormat="1" ht="20.100000000000001" customHeight="1" x14ac:dyDescent="0.3">
      <c r="B35" s="238"/>
      <c r="C35" s="239"/>
      <c r="D35" s="239"/>
      <c r="E35" s="239"/>
      <c r="F35" s="239"/>
      <c r="G35" s="240"/>
      <c r="H35" s="127"/>
      <c r="I35" s="9"/>
      <c r="J35" s="100">
        <f>IF(AND(B35&lt;&gt;"",I35&lt;&gt;""),0.5,0)</f>
        <v>0</v>
      </c>
      <c r="K35" s="99">
        <f>J35</f>
        <v>0</v>
      </c>
      <c r="L35" s="236"/>
      <c r="M35" s="237"/>
    </row>
    <row r="36" spans="2:13" s="54" customFormat="1" ht="23.25" customHeight="1" x14ac:dyDescent="0.3">
      <c r="B36" s="90" t="s">
        <v>102</v>
      </c>
      <c r="C36" s="87"/>
      <c r="D36" s="87"/>
      <c r="E36" s="87"/>
      <c r="F36" s="87"/>
      <c r="G36" s="87"/>
      <c r="H36" s="87"/>
      <c r="I36" s="88"/>
      <c r="J36" s="298">
        <f>SUM(J38:J40)</f>
        <v>0</v>
      </c>
      <c r="K36" s="298">
        <f>SUM(K38:K40)</f>
        <v>0</v>
      </c>
      <c r="L36" s="156"/>
      <c r="M36" s="156"/>
    </row>
    <row r="37" spans="2:13" ht="27.75" customHeight="1" x14ac:dyDescent="0.3">
      <c r="B37" s="250" t="s">
        <v>56</v>
      </c>
      <c r="C37" s="251"/>
      <c r="D37" s="251"/>
      <c r="E37" s="251"/>
      <c r="F37" s="85"/>
      <c r="G37" s="85"/>
      <c r="H37" s="85" t="s">
        <v>11</v>
      </c>
      <c r="I37" s="97" t="s">
        <v>13</v>
      </c>
      <c r="J37" s="299"/>
      <c r="K37" s="299"/>
    </row>
    <row r="38" spans="2:13" s="70" customFormat="1" ht="20.100000000000001" customHeight="1" x14ac:dyDescent="0.3">
      <c r="B38" s="238"/>
      <c r="C38" s="239"/>
      <c r="D38" s="239"/>
      <c r="E38" s="239"/>
      <c r="F38" s="239"/>
      <c r="G38" s="240"/>
      <c r="H38" s="127"/>
      <c r="I38" s="9"/>
      <c r="J38" s="94"/>
      <c r="K38" s="99">
        <f>J38</f>
        <v>0</v>
      </c>
      <c r="L38" s="236"/>
      <c r="M38" s="237"/>
    </row>
    <row r="39" spans="2:13" s="70" customFormat="1" ht="20.100000000000001" customHeight="1" x14ac:dyDescent="0.3">
      <c r="B39" s="238"/>
      <c r="C39" s="239"/>
      <c r="D39" s="239"/>
      <c r="E39" s="239"/>
      <c r="F39" s="239"/>
      <c r="G39" s="240"/>
      <c r="H39" s="127"/>
      <c r="I39" s="9"/>
      <c r="J39" s="94"/>
      <c r="K39" s="99">
        <f t="shared" ref="K39:K40" si="20">J39</f>
        <v>0</v>
      </c>
      <c r="L39" s="236"/>
      <c r="M39" s="237"/>
    </row>
    <row r="40" spans="2:13" s="70" customFormat="1" ht="20.100000000000001" customHeight="1" x14ac:dyDescent="0.3">
      <c r="B40" s="238"/>
      <c r="C40" s="239"/>
      <c r="D40" s="239"/>
      <c r="E40" s="239"/>
      <c r="F40" s="239"/>
      <c r="G40" s="240"/>
      <c r="H40" s="127"/>
      <c r="I40" s="9"/>
      <c r="J40" s="94"/>
      <c r="K40" s="99">
        <f t="shared" si="20"/>
        <v>0</v>
      </c>
      <c r="L40" s="236"/>
      <c r="M40" s="237"/>
    </row>
    <row r="41" spans="2:13" s="54" customFormat="1" ht="23.25" customHeight="1" x14ac:dyDescent="0.3">
      <c r="B41" s="90" t="s">
        <v>97</v>
      </c>
      <c r="C41" s="87"/>
      <c r="D41" s="87"/>
      <c r="E41" s="87"/>
      <c r="F41" s="87"/>
      <c r="G41" s="87"/>
      <c r="H41" s="87"/>
      <c r="I41" s="88"/>
      <c r="J41" s="298">
        <f>SUM(J43)</f>
        <v>0</v>
      </c>
      <c r="K41" s="298">
        <f>SUM(K43)</f>
        <v>0</v>
      </c>
      <c r="L41" s="156"/>
      <c r="M41" s="156"/>
    </row>
    <row r="42" spans="2:13" ht="27.75" customHeight="1" x14ac:dyDescent="0.3">
      <c r="B42" s="250" t="s">
        <v>56</v>
      </c>
      <c r="C42" s="251"/>
      <c r="D42" s="251"/>
      <c r="E42" s="251"/>
      <c r="F42" s="85"/>
      <c r="G42" s="85"/>
      <c r="H42" s="85" t="s">
        <v>11</v>
      </c>
      <c r="I42" s="97" t="s">
        <v>13</v>
      </c>
      <c r="J42" s="299"/>
      <c r="K42" s="299"/>
    </row>
    <row r="43" spans="2:13" s="70" customFormat="1" ht="20.100000000000001" customHeight="1" x14ac:dyDescent="0.3">
      <c r="B43" s="238"/>
      <c r="C43" s="239"/>
      <c r="D43" s="239"/>
      <c r="E43" s="239"/>
      <c r="F43" s="239"/>
      <c r="G43" s="240"/>
      <c r="H43" s="127"/>
      <c r="I43" s="9"/>
      <c r="J43" s="100">
        <f>IF(AND(B43&lt;&gt;"",I43&lt;&gt;""),0.2,0)</f>
        <v>0</v>
      </c>
      <c r="K43" s="99">
        <f>J43</f>
        <v>0</v>
      </c>
      <c r="L43" s="236"/>
      <c r="M43" s="237"/>
    </row>
    <row r="44" spans="2:13" s="54" customFormat="1" ht="23.25" customHeight="1" x14ac:dyDescent="0.3">
      <c r="B44" s="90" t="s">
        <v>98</v>
      </c>
      <c r="C44" s="87"/>
      <c r="D44" s="87"/>
      <c r="E44" s="87"/>
      <c r="F44" s="87"/>
      <c r="G44" s="87"/>
      <c r="H44" s="87"/>
      <c r="I44" s="88"/>
      <c r="J44" s="298">
        <f>SUM(J46:J48)</f>
        <v>0</v>
      </c>
      <c r="K44" s="298">
        <f>SUM(K46:K48)</f>
        <v>0</v>
      </c>
      <c r="L44" s="156"/>
      <c r="M44" s="156"/>
    </row>
    <row r="45" spans="2:13" ht="27.75" customHeight="1" x14ac:dyDescent="0.3">
      <c r="B45" s="250" t="s">
        <v>113</v>
      </c>
      <c r="C45" s="251"/>
      <c r="D45" s="251"/>
      <c r="E45" s="251"/>
      <c r="F45" s="85"/>
      <c r="G45" s="85" t="s">
        <v>93</v>
      </c>
      <c r="H45" s="85" t="s">
        <v>11</v>
      </c>
      <c r="I45" s="97" t="s">
        <v>13</v>
      </c>
      <c r="J45" s="299"/>
      <c r="K45" s="299"/>
    </row>
    <row r="46" spans="2:13" s="70" customFormat="1" ht="20.100000000000001" customHeight="1" x14ac:dyDescent="0.3">
      <c r="B46" s="238"/>
      <c r="C46" s="239"/>
      <c r="D46" s="239"/>
      <c r="E46" s="239"/>
      <c r="F46" s="240"/>
      <c r="G46" s="127"/>
      <c r="H46" s="53"/>
      <c r="I46" s="9"/>
      <c r="J46" s="100">
        <f>IF(AND(B46&lt;&gt;"",I46&lt;&gt;""),(0.2*G46),0)</f>
        <v>0</v>
      </c>
      <c r="K46" s="99">
        <f>J46</f>
        <v>0</v>
      </c>
      <c r="L46" s="236"/>
      <c r="M46" s="237"/>
    </row>
    <row r="47" spans="2:13" s="70" customFormat="1" ht="20.100000000000001" customHeight="1" x14ac:dyDescent="0.3">
      <c r="B47" s="238"/>
      <c r="C47" s="239"/>
      <c r="D47" s="239"/>
      <c r="E47" s="239"/>
      <c r="F47" s="240"/>
      <c r="G47" s="127"/>
      <c r="H47" s="53"/>
      <c r="I47" s="9"/>
      <c r="J47" s="100">
        <f t="shared" ref="J47:J48" si="21">IF(AND(B47&lt;&gt;"",I47&lt;&gt;""),(0.2*G47),0)</f>
        <v>0</v>
      </c>
      <c r="K47" s="99">
        <f t="shared" ref="K47:K48" si="22">J47</f>
        <v>0</v>
      </c>
      <c r="L47" s="236"/>
      <c r="M47" s="237"/>
    </row>
    <row r="48" spans="2:13" s="70" customFormat="1" ht="20.100000000000001" customHeight="1" x14ac:dyDescent="0.3">
      <c r="B48" s="238"/>
      <c r="C48" s="239"/>
      <c r="D48" s="239"/>
      <c r="E48" s="239"/>
      <c r="F48" s="240"/>
      <c r="G48" s="127"/>
      <c r="H48" s="53"/>
      <c r="I48" s="9"/>
      <c r="J48" s="100">
        <f t="shared" si="21"/>
        <v>0</v>
      </c>
      <c r="K48" s="99">
        <f t="shared" si="22"/>
        <v>0</v>
      </c>
      <c r="L48" s="236"/>
      <c r="M48" s="237"/>
    </row>
    <row r="49" spans="2:13" s="54" customFormat="1" ht="23.25" customHeight="1" x14ac:dyDescent="0.3">
      <c r="B49" s="90" t="s">
        <v>99</v>
      </c>
      <c r="C49" s="87"/>
      <c r="D49" s="87"/>
      <c r="E49" s="87"/>
      <c r="F49" s="87"/>
      <c r="G49" s="87"/>
      <c r="H49" s="87"/>
      <c r="I49" s="88"/>
      <c r="J49" s="298">
        <f>SUM(J51:J55)</f>
        <v>0</v>
      </c>
      <c r="K49" s="298">
        <f>SUM(K51:K55)</f>
        <v>0</v>
      </c>
      <c r="L49" s="156"/>
      <c r="M49" s="156"/>
    </row>
    <row r="50" spans="2:13" ht="27.75" customHeight="1" x14ac:dyDescent="0.3">
      <c r="B50" s="250" t="s">
        <v>103</v>
      </c>
      <c r="C50" s="251"/>
      <c r="D50" s="251"/>
      <c r="E50" s="251"/>
      <c r="F50" s="251"/>
      <c r="G50" s="251"/>
      <c r="H50" s="85" t="s">
        <v>11</v>
      </c>
      <c r="I50" s="97" t="s">
        <v>13</v>
      </c>
      <c r="J50" s="299"/>
      <c r="K50" s="299"/>
    </row>
    <row r="51" spans="2:13" s="70" customFormat="1" ht="20.100000000000001" customHeight="1" x14ac:dyDescent="0.3">
      <c r="B51" s="238"/>
      <c r="C51" s="239"/>
      <c r="D51" s="239"/>
      <c r="E51" s="239"/>
      <c r="F51" s="239"/>
      <c r="G51" s="240"/>
      <c r="H51" s="127"/>
      <c r="I51" s="9"/>
      <c r="J51" s="100">
        <f>IF(AND(B51&lt;&gt;"",I51&lt;&gt;""),0.2,0)</f>
        <v>0</v>
      </c>
      <c r="K51" s="99">
        <f>J51</f>
        <v>0</v>
      </c>
      <c r="L51" s="236"/>
      <c r="M51" s="237"/>
    </row>
    <row r="52" spans="2:13" s="70" customFormat="1" ht="20.100000000000001" customHeight="1" x14ac:dyDescent="0.3">
      <c r="B52" s="238"/>
      <c r="C52" s="239"/>
      <c r="D52" s="239"/>
      <c r="E52" s="239"/>
      <c r="F52" s="239"/>
      <c r="G52" s="240"/>
      <c r="H52" s="127"/>
      <c r="I52" s="9"/>
      <c r="J52" s="100">
        <f t="shared" ref="J52" si="23">IF(AND(B52&lt;&gt;"",I52&lt;&gt;""),0.2,0)</f>
        <v>0</v>
      </c>
      <c r="K52" s="99">
        <f t="shared" ref="K52" si="24">J52</f>
        <v>0</v>
      </c>
      <c r="L52" s="236"/>
      <c r="M52" s="237"/>
    </row>
    <row r="53" spans="2:13" s="70" customFormat="1" ht="20.100000000000001" customHeight="1" x14ac:dyDescent="0.3">
      <c r="B53" s="238"/>
      <c r="C53" s="239"/>
      <c r="D53" s="239"/>
      <c r="E53" s="239"/>
      <c r="F53" s="239"/>
      <c r="G53" s="240"/>
      <c r="H53" s="127"/>
      <c r="I53" s="9"/>
      <c r="J53" s="100">
        <f t="shared" ref="J53" si="25">IF(AND(B53&lt;&gt;"",I53&lt;&gt;""),0.2,0)</f>
        <v>0</v>
      </c>
      <c r="K53" s="99">
        <f t="shared" ref="K53" si="26">J53</f>
        <v>0</v>
      </c>
      <c r="L53" s="236"/>
      <c r="M53" s="237"/>
    </row>
    <row r="54" spans="2:13" s="70" customFormat="1" ht="20.100000000000001" customHeight="1" x14ac:dyDescent="0.3">
      <c r="B54" s="238"/>
      <c r="C54" s="239"/>
      <c r="D54" s="239"/>
      <c r="E54" s="239"/>
      <c r="F54" s="239"/>
      <c r="G54" s="240"/>
      <c r="H54" s="127"/>
      <c r="I54" s="9"/>
      <c r="J54" s="100">
        <f t="shared" ref="J54:J55" si="27">IF(AND(B54&lt;&gt;"",I54&lt;&gt;""),0.2,0)</f>
        <v>0</v>
      </c>
      <c r="K54" s="99">
        <f t="shared" ref="K54:K55" si="28">J54</f>
        <v>0</v>
      </c>
      <c r="L54" s="236"/>
      <c r="M54" s="237"/>
    </row>
    <row r="55" spans="2:13" s="70" customFormat="1" ht="20.100000000000001" customHeight="1" x14ac:dyDescent="0.3">
      <c r="B55" s="238"/>
      <c r="C55" s="239"/>
      <c r="D55" s="239"/>
      <c r="E55" s="239"/>
      <c r="F55" s="239"/>
      <c r="G55" s="240"/>
      <c r="H55" s="127"/>
      <c r="I55" s="9"/>
      <c r="J55" s="100">
        <f t="shared" si="27"/>
        <v>0</v>
      </c>
      <c r="K55" s="99">
        <f t="shared" si="28"/>
        <v>0</v>
      </c>
      <c r="L55" s="236"/>
      <c r="M55" s="237"/>
    </row>
    <row r="56" spans="2:13" s="54" customFormat="1" ht="23.25" customHeight="1" x14ac:dyDescent="0.3">
      <c r="B56" s="90" t="s">
        <v>100</v>
      </c>
      <c r="C56" s="87"/>
      <c r="D56" s="87"/>
      <c r="E56" s="87"/>
      <c r="F56" s="87"/>
      <c r="G56" s="87"/>
      <c r="H56" s="87"/>
      <c r="I56" s="88"/>
      <c r="J56" s="298">
        <f>SUM(J58:J63)</f>
        <v>0</v>
      </c>
      <c r="K56" s="298">
        <f>SUM(K58:K63)</f>
        <v>0</v>
      </c>
      <c r="L56" s="156"/>
      <c r="M56" s="156"/>
    </row>
    <row r="57" spans="2:13" ht="27.75" customHeight="1" x14ac:dyDescent="0.3">
      <c r="B57" s="250" t="s">
        <v>77</v>
      </c>
      <c r="C57" s="251"/>
      <c r="D57" s="251"/>
      <c r="E57" s="251"/>
      <c r="F57" s="251"/>
      <c r="G57" s="251"/>
      <c r="H57" s="85" t="s">
        <v>11</v>
      </c>
      <c r="I57" s="97" t="s">
        <v>13</v>
      </c>
      <c r="J57" s="299"/>
      <c r="K57" s="299"/>
    </row>
    <row r="58" spans="2:13" s="70" customFormat="1" ht="20.100000000000001" customHeight="1" x14ac:dyDescent="0.3">
      <c r="B58" s="238"/>
      <c r="C58" s="239"/>
      <c r="D58" s="239"/>
      <c r="E58" s="239"/>
      <c r="F58" s="239"/>
      <c r="G58" s="240"/>
      <c r="H58" s="127"/>
      <c r="I58" s="9"/>
      <c r="J58" s="94"/>
      <c r="K58" s="99">
        <f>J58</f>
        <v>0</v>
      </c>
      <c r="L58" s="236"/>
      <c r="M58" s="237"/>
    </row>
    <row r="59" spans="2:13" s="70" customFormat="1" ht="20.100000000000001" customHeight="1" x14ac:dyDescent="0.3">
      <c r="B59" s="238"/>
      <c r="C59" s="239"/>
      <c r="D59" s="239"/>
      <c r="E59" s="239"/>
      <c r="F59" s="239"/>
      <c r="G59" s="240"/>
      <c r="H59" s="127"/>
      <c r="I59" s="9"/>
      <c r="J59" s="94"/>
      <c r="K59" s="99">
        <f t="shared" ref="K59:K60" si="29">J59</f>
        <v>0</v>
      </c>
      <c r="L59" s="236"/>
      <c r="M59" s="237"/>
    </row>
    <row r="60" spans="2:13" s="70" customFormat="1" ht="20.100000000000001" customHeight="1" x14ac:dyDescent="0.3">
      <c r="B60" s="238"/>
      <c r="C60" s="239"/>
      <c r="D60" s="239"/>
      <c r="E60" s="239"/>
      <c r="F60" s="239"/>
      <c r="G60" s="240"/>
      <c r="H60" s="127"/>
      <c r="I60" s="9"/>
      <c r="J60" s="94"/>
      <c r="K60" s="99">
        <f t="shared" si="29"/>
        <v>0</v>
      </c>
      <c r="L60" s="236"/>
      <c r="M60" s="237"/>
    </row>
    <row r="61" spans="2:13" s="70" customFormat="1" ht="20.100000000000001" customHeight="1" x14ac:dyDescent="0.3">
      <c r="B61" s="238"/>
      <c r="C61" s="239"/>
      <c r="D61" s="239"/>
      <c r="E61" s="239"/>
      <c r="F61" s="239"/>
      <c r="G61" s="240"/>
      <c r="H61" s="127"/>
      <c r="I61" s="9"/>
      <c r="J61" s="94"/>
      <c r="K61" s="99">
        <f t="shared" ref="K61" si="30">J61</f>
        <v>0</v>
      </c>
      <c r="L61" s="236"/>
      <c r="M61" s="237"/>
    </row>
    <row r="62" spans="2:13" s="70" customFormat="1" ht="20.100000000000001" customHeight="1" x14ac:dyDescent="0.3">
      <c r="B62" s="238"/>
      <c r="C62" s="239"/>
      <c r="D62" s="239"/>
      <c r="E62" s="239"/>
      <c r="F62" s="239"/>
      <c r="G62" s="240"/>
      <c r="H62" s="127"/>
      <c r="I62" s="9"/>
      <c r="J62" s="94"/>
      <c r="K62" s="99">
        <f t="shared" ref="K62:K63" si="31">J62</f>
        <v>0</v>
      </c>
      <c r="L62" s="236"/>
      <c r="M62" s="237"/>
    </row>
    <row r="63" spans="2:13" s="70" customFormat="1" ht="20.100000000000001" customHeight="1" thickBot="1" x14ac:dyDescent="0.35">
      <c r="B63" s="238"/>
      <c r="C63" s="239"/>
      <c r="D63" s="239"/>
      <c r="E63" s="239"/>
      <c r="F63" s="239"/>
      <c r="G63" s="240"/>
      <c r="H63" s="127"/>
      <c r="I63" s="9"/>
      <c r="J63" s="94"/>
      <c r="K63" s="99">
        <f t="shared" si="31"/>
        <v>0</v>
      </c>
      <c r="L63" s="236"/>
      <c r="M63" s="237"/>
    </row>
    <row r="64" spans="2:13" ht="18" x14ac:dyDescent="0.3">
      <c r="B64" s="300" t="s">
        <v>122</v>
      </c>
      <c r="C64" s="301"/>
      <c r="D64" s="301"/>
      <c r="E64" s="301"/>
      <c r="F64" s="301"/>
      <c r="G64" s="301"/>
      <c r="H64" s="301"/>
      <c r="I64" s="302"/>
    </row>
    <row r="65" spans="2:9" ht="30" customHeight="1" x14ac:dyDescent="0.3">
      <c r="B65" s="214"/>
      <c r="C65" s="215"/>
      <c r="D65" s="215"/>
      <c r="E65" s="215"/>
      <c r="F65" s="215"/>
      <c r="G65" s="215"/>
      <c r="H65" s="215"/>
      <c r="I65" s="216"/>
    </row>
    <row r="66" spans="2:9" ht="30" customHeight="1" x14ac:dyDescent="0.3">
      <c r="B66" s="214"/>
      <c r="C66" s="215"/>
      <c r="D66" s="215"/>
      <c r="E66" s="215"/>
      <c r="F66" s="215"/>
      <c r="G66" s="215"/>
      <c r="H66" s="215"/>
      <c r="I66" s="216"/>
    </row>
    <row r="67" spans="2:9" ht="30" customHeight="1" thickBot="1" x14ac:dyDescent="0.35">
      <c r="B67" s="217"/>
      <c r="C67" s="218"/>
      <c r="D67" s="218"/>
      <c r="E67" s="218"/>
      <c r="F67" s="218"/>
      <c r="G67" s="218"/>
      <c r="H67" s="218"/>
      <c r="I67" s="219"/>
    </row>
  </sheetData>
  <sheetProtection algorithmName="SHA-512" hashValue="GSmtHlu0HXALQg5oPUXQ+Q3bN9nsmfYOr1l4XHw4MroLrP+1pGdzADsvuA+8lLl0Xb99oXG7LrkeDiceszmXZQ==" saltValue="YeooPoUvAjlcMlXpVcuJ0w==" spinCount="100000" sheet="1" insertRows="0" deleteRows="0" selectLockedCells="1"/>
  <mergeCells count="121">
    <mergeCell ref="B15:E15"/>
    <mergeCell ref="B9:E9"/>
    <mergeCell ref="B18:E18"/>
    <mergeCell ref="F18:G18"/>
    <mergeCell ref="B23:F23"/>
    <mergeCell ref="K36:K37"/>
    <mergeCell ref="K41:K42"/>
    <mergeCell ref="K7:K8"/>
    <mergeCell ref="J33:J34"/>
    <mergeCell ref="L30:M30"/>
    <mergeCell ref="B29:G29"/>
    <mergeCell ref="L29:M29"/>
    <mergeCell ref="B34:E34"/>
    <mergeCell ref="B37:E37"/>
    <mergeCell ref="J26:J27"/>
    <mergeCell ref="K26:K27"/>
    <mergeCell ref="F10:G10"/>
    <mergeCell ref="L10:M10"/>
    <mergeCell ref="B16:E16"/>
    <mergeCell ref="F16:G16"/>
    <mergeCell ref="L16:M16"/>
    <mergeCell ref="L23:M23"/>
    <mergeCell ref="B22:F22"/>
    <mergeCell ref="L22:M22"/>
    <mergeCell ref="B20:E20"/>
    <mergeCell ref="B48:F48"/>
    <mergeCell ref="F15:G15"/>
    <mergeCell ref="B17:E17"/>
    <mergeCell ref="F17:G17"/>
    <mergeCell ref="B64:I64"/>
    <mergeCell ref="B65:I67"/>
    <mergeCell ref="J7:J8"/>
    <mergeCell ref="J19:J20"/>
    <mergeCell ref="K13:K14"/>
    <mergeCell ref="K19:K20"/>
    <mergeCell ref="J13:J14"/>
    <mergeCell ref="B57:G57"/>
    <mergeCell ref="B11:E11"/>
    <mergeCell ref="F11:G11"/>
    <mergeCell ref="B12:E12"/>
    <mergeCell ref="F12:G12"/>
    <mergeCell ref="F14:G14"/>
    <mergeCell ref="B14:E14"/>
    <mergeCell ref="B21:F21"/>
    <mergeCell ref="B27:E27"/>
    <mergeCell ref="B24:F24"/>
    <mergeCell ref="B25:F25"/>
    <mergeCell ref="B8:E8"/>
    <mergeCell ref="F8:G8"/>
    <mergeCell ref="B60:G60"/>
    <mergeCell ref="K2:K5"/>
    <mergeCell ref="B58:G58"/>
    <mergeCell ref="K49:K50"/>
    <mergeCell ref="K56:K57"/>
    <mergeCell ref="B28:G28"/>
    <mergeCell ref="B31:G31"/>
    <mergeCell ref="J44:J45"/>
    <mergeCell ref="B32:G32"/>
    <mergeCell ref="B35:G35"/>
    <mergeCell ref="B38:G38"/>
    <mergeCell ref="B39:G39"/>
    <mergeCell ref="B40:G40"/>
    <mergeCell ref="B43:G43"/>
    <mergeCell ref="J41:J42"/>
    <mergeCell ref="J49:J50"/>
    <mergeCell ref="J56:J57"/>
    <mergeCell ref="B55:G55"/>
    <mergeCell ref="C4:G5"/>
    <mergeCell ref="H4:I4"/>
    <mergeCell ref="B46:F46"/>
    <mergeCell ref="B42:E42"/>
    <mergeCell ref="B45:E45"/>
    <mergeCell ref="B47:F47"/>
    <mergeCell ref="J36:J37"/>
    <mergeCell ref="F9:G9"/>
    <mergeCell ref="B10:E10"/>
    <mergeCell ref="B30:G30"/>
    <mergeCell ref="L63:M63"/>
    <mergeCell ref="L43:M43"/>
    <mergeCell ref="L46:M46"/>
    <mergeCell ref="L47:M47"/>
    <mergeCell ref="L48:M48"/>
    <mergeCell ref="L51:M51"/>
    <mergeCell ref="B62:G62"/>
    <mergeCell ref="B63:G63"/>
    <mergeCell ref="B50:G50"/>
    <mergeCell ref="B51:G51"/>
    <mergeCell ref="B54:G54"/>
    <mergeCell ref="K44:K45"/>
    <mergeCell ref="B53:G53"/>
    <mergeCell ref="L53:M53"/>
    <mergeCell ref="B52:G52"/>
    <mergeCell ref="L52:M52"/>
    <mergeCell ref="B61:G61"/>
    <mergeCell ref="L61:M61"/>
    <mergeCell ref="B59:G59"/>
    <mergeCell ref="L59:M59"/>
    <mergeCell ref="K33:K34"/>
    <mergeCell ref="L60:M60"/>
    <mergeCell ref="J2:J5"/>
    <mergeCell ref="L7:M8"/>
    <mergeCell ref="L54:M54"/>
    <mergeCell ref="L55:M55"/>
    <mergeCell ref="L58:M58"/>
    <mergeCell ref="L62:M62"/>
    <mergeCell ref="L31:M31"/>
    <mergeCell ref="L32:M32"/>
    <mergeCell ref="L38:M38"/>
    <mergeCell ref="L39:M39"/>
    <mergeCell ref="L40:M40"/>
    <mergeCell ref="L35:M35"/>
    <mergeCell ref="L18:M18"/>
    <mergeCell ref="L21:M21"/>
    <mergeCell ref="L24:M24"/>
    <mergeCell ref="L25:M25"/>
    <mergeCell ref="L28:M28"/>
    <mergeCell ref="L9:M9"/>
    <mergeCell ref="L11:M11"/>
    <mergeCell ref="L12:M12"/>
    <mergeCell ref="L15:M15"/>
    <mergeCell ref="L17:M17"/>
  </mergeCells>
  <dataValidations count="3">
    <dataValidation type="custom" allowBlank="1" showInputMessage="1" showErrorMessage="1" sqref="I9:I12 I15:I18" xr:uid="{00000000-0002-0000-0400-000000000000}">
      <formula1>ISTEXT(B9)</formula1>
    </dataValidation>
    <dataValidation type="whole" allowBlank="1" showInputMessage="1" showErrorMessage="1" errorTitle="Entrada de datos errónea" error="El número de meses no es correcto_x000a_" promptTitle="Intruduzca el nº de meses" prompt="Por favor introduzca el nº de meses" sqref="H46:H48" xr:uid="{00000000-0002-0000-0400-000001000000}">
      <formula1>0</formula1>
      <formula2>100</formula2>
    </dataValidation>
    <dataValidation type="whole" allowBlank="1" showInputMessage="1" showErrorMessage="1" errorTitle="Corrija el dato" error="Por favor, introduzca un número entero" sqref="G46:G48 G21:G25" xr:uid="{00000000-0002-0000-0400-000002000000}">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8"/>
  <sheetViews>
    <sheetView workbookViewId="0">
      <selection activeCell="E12" sqref="E12"/>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29" t="s">
        <v>28</v>
      </c>
      <c r="C1" s="30"/>
      <c r="D1" s="29" t="s">
        <v>50</v>
      </c>
      <c r="E1" s="36"/>
      <c r="G1" s="20" t="s">
        <v>65</v>
      </c>
    </row>
    <row r="2" spans="2:7" x14ac:dyDescent="0.25">
      <c r="B2" s="31" t="s">
        <v>32</v>
      </c>
      <c r="C2" s="32">
        <v>4</v>
      </c>
      <c r="D2" s="37" t="s">
        <v>29</v>
      </c>
      <c r="E2" s="38">
        <v>1</v>
      </c>
      <c r="G2" s="19" t="s">
        <v>64</v>
      </c>
    </row>
    <row r="3" spans="2:7" x14ac:dyDescent="0.25">
      <c r="B3" s="31" t="s">
        <v>33</v>
      </c>
      <c r="C3" s="32">
        <v>3</v>
      </c>
      <c r="D3" s="37" t="s">
        <v>30</v>
      </c>
      <c r="E3" s="38">
        <v>0.9</v>
      </c>
      <c r="G3" s="19" t="s">
        <v>126</v>
      </c>
    </row>
    <row r="4" spans="2:7" x14ac:dyDescent="0.25">
      <c r="B4" s="31" t="s">
        <v>34</v>
      </c>
      <c r="C4" s="32">
        <v>2</v>
      </c>
      <c r="D4" s="37" t="s">
        <v>31</v>
      </c>
      <c r="E4" s="38">
        <v>0.8</v>
      </c>
      <c r="G4" s="19" t="s">
        <v>63</v>
      </c>
    </row>
    <row r="5" spans="2:7" ht="15.75" thickBot="1" x14ac:dyDescent="0.3">
      <c r="B5" s="33" t="s">
        <v>35</v>
      </c>
      <c r="C5" s="34">
        <v>1</v>
      </c>
      <c r="D5" s="37" t="s">
        <v>36</v>
      </c>
      <c r="E5" s="38">
        <v>0.5</v>
      </c>
      <c r="G5" s="19" t="s">
        <v>62</v>
      </c>
    </row>
    <row r="6" spans="2:7" ht="15.75" thickBot="1" x14ac:dyDescent="0.3">
      <c r="D6" s="37" t="s">
        <v>37</v>
      </c>
      <c r="E6" s="38">
        <v>0.2</v>
      </c>
      <c r="G6" s="19" t="s">
        <v>61</v>
      </c>
    </row>
    <row r="7" spans="2:7" ht="15.75" thickBot="1" x14ac:dyDescent="0.3">
      <c r="B7" s="15" t="s">
        <v>39</v>
      </c>
      <c r="C7" s="10"/>
      <c r="D7" s="39" t="s">
        <v>38</v>
      </c>
      <c r="E7" s="40">
        <v>0.1</v>
      </c>
      <c r="G7" s="19" t="s">
        <v>60</v>
      </c>
    </row>
    <row r="8" spans="2:7" x14ac:dyDescent="0.25">
      <c r="B8" s="11" t="s">
        <v>40</v>
      </c>
      <c r="C8" s="16">
        <v>6</v>
      </c>
      <c r="G8" s="19" t="s">
        <v>59</v>
      </c>
    </row>
    <row r="9" spans="2:7" ht="15.75" thickBot="1" x14ac:dyDescent="0.3">
      <c r="B9" s="13" t="s">
        <v>41</v>
      </c>
      <c r="C9" s="17">
        <v>0</v>
      </c>
      <c r="G9" s="19" t="s">
        <v>128</v>
      </c>
    </row>
    <row r="10" spans="2:7" ht="15.75" thickBot="1" x14ac:dyDescent="0.3">
      <c r="E10" s="20" t="s">
        <v>104</v>
      </c>
      <c r="G10" s="18" t="s">
        <v>127</v>
      </c>
    </row>
    <row r="11" spans="2:7" ht="15.75" thickBot="1" x14ac:dyDescent="0.3">
      <c r="B11" s="45" t="s">
        <v>44</v>
      </c>
      <c r="C11" s="46"/>
      <c r="E11" s="18" t="s">
        <v>156</v>
      </c>
    </row>
    <row r="12" spans="2:7" x14ac:dyDescent="0.25">
      <c r="B12" s="47" t="s">
        <v>75</v>
      </c>
      <c r="C12" s="48">
        <v>10</v>
      </c>
    </row>
    <row r="13" spans="2:7" x14ac:dyDescent="0.25">
      <c r="B13" s="49" t="s">
        <v>32</v>
      </c>
      <c r="C13" s="50">
        <v>8</v>
      </c>
    </row>
    <row r="14" spans="2:7" x14ac:dyDescent="0.25">
      <c r="B14" s="49" t="s">
        <v>33</v>
      </c>
      <c r="C14" s="50">
        <v>7</v>
      </c>
    </row>
    <row r="15" spans="2:7" x14ac:dyDescent="0.25">
      <c r="B15" s="49" t="s">
        <v>34</v>
      </c>
      <c r="C15" s="50">
        <v>6</v>
      </c>
    </row>
    <row r="16" spans="2:7" x14ac:dyDescent="0.25">
      <c r="B16" s="49" t="s">
        <v>45</v>
      </c>
      <c r="C16" s="50">
        <v>5</v>
      </c>
    </row>
    <row r="17" spans="2:3" ht="15.75" thickBot="1" x14ac:dyDescent="0.3">
      <c r="B17" s="51" t="s">
        <v>46</v>
      </c>
      <c r="C17" s="52">
        <v>4</v>
      </c>
    </row>
    <row r="18" spans="2:3" x14ac:dyDescent="0.25">
      <c r="B18" s="43" t="s">
        <v>47</v>
      </c>
      <c r="C18" s="41"/>
    </row>
    <row r="19" spans="2:3" x14ac:dyDescent="0.25">
      <c r="B19" s="31" t="s">
        <v>70</v>
      </c>
      <c r="C19" s="41">
        <v>4</v>
      </c>
    </row>
    <row r="20" spans="2:3" ht="15.75" thickBot="1" x14ac:dyDescent="0.3">
      <c r="B20" s="33" t="s">
        <v>71</v>
      </c>
      <c r="C20" s="42">
        <v>2</v>
      </c>
    </row>
    <row r="23" spans="2:3" ht="15.75" thickBot="1" x14ac:dyDescent="0.3"/>
    <row r="24" spans="2:3" x14ac:dyDescent="0.25">
      <c r="B24" s="15" t="s">
        <v>52</v>
      </c>
      <c r="C24" s="10"/>
    </row>
    <row r="25" spans="2:3" x14ac:dyDescent="0.25">
      <c r="B25" s="11" t="s">
        <v>86</v>
      </c>
      <c r="C25" s="12">
        <v>2</v>
      </c>
    </row>
    <row r="26" spans="2:3" x14ac:dyDescent="0.25">
      <c r="B26" s="11" t="s">
        <v>53</v>
      </c>
      <c r="C26" s="12">
        <v>1</v>
      </c>
    </row>
    <row r="27" spans="2:3" ht="15.75" thickBot="1" x14ac:dyDescent="0.3">
      <c r="B27" s="13"/>
      <c r="C27" s="14"/>
    </row>
    <row r="28" spans="2:3" x14ac:dyDescent="0.25">
      <c r="B28" s="35" t="s">
        <v>54</v>
      </c>
      <c r="C28" s="12"/>
    </row>
    <row r="29" spans="2:3" x14ac:dyDescent="0.25">
      <c r="B29" s="11" t="s">
        <v>86</v>
      </c>
      <c r="C29" s="12">
        <v>3</v>
      </c>
    </row>
    <row r="30" spans="2:3" x14ac:dyDescent="0.25">
      <c r="B30" s="11" t="s">
        <v>53</v>
      </c>
      <c r="C30" s="12">
        <v>1.5</v>
      </c>
    </row>
    <row r="31" spans="2:3" ht="15.75" thickBot="1" x14ac:dyDescent="0.3">
      <c r="B31" s="13"/>
      <c r="C31" s="14"/>
    </row>
    <row r="32" spans="2:3" ht="15.75" thickBot="1" x14ac:dyDescent="0.3"/>
    <row r="33" spans="2:3" x14ac:dyDescent="0.25">
      <c r="B33" s="15" t="s">
        <v>72</v>
      </c>
      <c r="C33" s="10"/>
    </row>
    <row r="34" spans="2:3" x14ac:dyDescent="0.25">
      <c r="B34" s="11" t="s">
        <v>49</v>
      </c>
      <c r="C34" s="12">
        <v>0.5</v>
      </c>
    </row>
    <row r="35" spans="2:3" ht="15.75" thickBot="1" x14ac:dyDescent="0.3">
      <c r="B35" s="13" t="s">
        <v>48</v>
      </c>
      <c r="C35" s="14">
        <v>1</v>
      </c>
    </row>
    <row r="36" spans="2:3" x14ac:dyDescent="0.25">
      <c r="B36" s="15" t="s">
        <v>73</v>
      </c>
      <c r="C36" s="10"/>
    </row>
    <row r="37" spans="2:3" x14ac:dyDescent="0.25">
      <c r="B37" s="11" t="s">
        <v>49</v>
      </c>
      <c r="C37" s="12">
        <v>0.05</v>
      </c>
    </row>
    <row r="38" spans="2:3" ht="15.75" thickBot="1" x14ac:dyDescent="0.3">
      <c r="B38" s="13" t="s">
        <v>48</v>
      </c>
      <c r="C38" s="14">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36</vt:i4>
      </vt:variant>
    </vt:vector>
  </HeadingPairs>
  <TitlesOfParts>
    <vt:vector size="42"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AUTOC</vt:lpstr>
      <vt:lpstr>AUTOTOTAL</vt:lpstr>
      <vt:lpstr>CCVALA</vt:lpstr>
      <vt:lpstr>CCVALB</vt:lpstr>
      <vt:lpstr>CCVALB1</vt:lpstr>
      <vt:lpstr>CCVALB2</vt:lpstr>
      <vt:lpstr>CCVALB3</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2024-01-25T13:22:31Z</dcterms:modified>
</cp:coreProperties>
</file>