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INSTRUCCIONES" sheetId="8" r:id="rId1"/>
    <sheet name="DATOS DEL SOLICITANTE" sheetId="10" r:id="rId2"/>
    <sheet name="A) TRAYECTORIA ACADÉMICA" sheetId="3" r:id="rId3"/>
    <sheet name="B) EXPERIENCIA INVESTIGADORA" sheetId="4" r:id="rId4"/>
    <sheet name="C) OTROS MÉRITOS" sheetId="6" r:id="rId5"/>
    <sheet name="RANGOS" sheetId="9" state="hidden" r:id="rId6"/>
  </sheets>
  <definedNames>
    <definedName name="COEFNORM">'B) EXPERIENCIA INVESTIGADORA'!$M$4</definedName>
    <definedName name="COEFNORMC">'C) OTROS MÉRITOS'!$K$4</definedName>
    <definedName name="CONGRESO_INTERNACIONAL">RANGOS!$B$29:$B$30</definedName>
    <definedName name="CONGRESO_NACIONAL">RANGOS!$B$25:$B$26</definedName>
    <definedName name="CUARTILES">RANGOS!$B$2:$B$5</definedName>
    <definedName name="CUARTILES_ARTICULOS">RANGOS!$B$12:$B$17</definedName>
    <definedName name="CURSO">RANGOS!$E$11:$E$12</definedName>
    <definedName name="MCONGRESO_INTERNACIONAL">RANGOS!$B$28:$C$30</definedName>
    <definedName name="MCONGRESO_NACIONAL">RANGOS!$B$24:$C$26</definedName>
    <definedName name="MCUARTILES_ARTICULOS">RANGOS!$B$11:$C$17</definedName>
    <definedName name="MSI_NO">RANGOS!$B$7:$C$9</definedName>
    <definedName name="PONENTE_CONFERENCIAS">RANGOS!$B$34:$B$35</definedName>
    <definedName name="PONENTE_SEMINARIOS">RANGOS!$B$37:$B$38</definedName>
    <definedName name="POSICION_AUTOR">RANGOS!$D$2:$D$7</definedName>
    <definedName name="PROGRAMA">RANGOS!$G$2:$G$10</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RANGOS!$B$19:$B$20</definedName>
    <definedName name="TOTAL_A">'A) TRAYECTORIA ACADÉMICA'!$G$6</definedName>
    <definedName name="TOTAL_B">'B) EXPERIENCIA INVESTIGADORA'!$N$6</definedName>
    <definedName name="TOTAL_C">'C) OTROS MÉRITOS'!$L$6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5" i="4" l="1"/>
  <c r="M44" i="4"/>
  <c r="M42" i="4"/>
  <c r="M41" i="4"/>
  <c r="M40" i="4"/>
  <c r="M39" i="4"/>
  <c r="M46" i="4"/>
  <c r="M43" i="4"/>
  <c r="M47" i="4"/>
  <c r="L33" i="4"/>
  <c r="M33" i="4" s="1"/>
  <c r="L32" i="4"/>
  <c r="M32" i="4" s="1"/>
  <c r="L26" i="4"/>
  <c r="M26" i="4" s="1"/>
  <c r="L25" i="4"/>
  <c r="M25" i="4" s="1"/>
  <c r="L19" i="4"/>
  <c r="M19" i="4" s="1"/>
  <c r="L18" i="4"/>
  <c r="M18" i="4" s="1"/>
  <c r="L12" i="4"/>
  <c r="M12" i="4" s="1"/>
  <c r="L11" i="4"/>
  <c r="M11" i="4" s="1"/>
  <c r="J20" i="6" l="1"/>
  <c r="J21" i="6"/>
  <c r="J19" i="6"/>
  <c r="I5" i="6" l="1"/>
  <c r="H5" i="6"/>
  <c r="H4" i="6"/>
  <c r="C4" i="6"/>
  <c r="J5" i="4"/>
  <c r="I5" i="4"/>
  <c r="I4" i="4"/>
  <c r="C4" i="4"/>
  <c r="E5" i="3"/>
  <c r="D5" i="3"/>
  <c r="D4" i="3"/>
  <c r="C4" i="3"/>
  <c r="F6" i="10" l="1"/>
  <c r="F35" i="3" l="1"/>
  <c r="G35" i="3" s="1"/>
  <c r="F34" i="3"/>
  <c r="G34" i="3" s="1"/>
  <c r="F33" i="3"/>
  <c r="G33" i="3" s="1"/>
  <c r="G32" i="3" s="1"/>
  <c r="F32" i="3"/>
  <c r="F31" i="3"/>
  <c r="G31" i="3" s="1"/>
  <c r="F30" i="3"/>
  <c r="G30" i="3" s="1"/>
  <c r="F29" i="3"/>
  <c r="G29" i="3" s="1"/>
  <c r="G28" i="3" s="1"/>
  <c r="G27" i="3" s="1"/>
  <c r="F28" i="3"/>
  <c r="F27" i="3" s="1"/>
  <c r="F26" i="3"/>
  <c r="G26" i="3" s="1"/>
  <c r="F25" i="3"/>
  <c r="G25" i="3" s="1"/>
  <c r="F24" i="3"/>
  <c r="G24" i="3" s="1"/>
  <c r="G23" i="3" s="1"/>
  <c r="F23" i="3"/>
  <c r="F22" i="3"/>
  <c r="G22" i="3" s="1"/>
  <c r="F21" i="3"/>
  <c r="G21" i="3" s="1"/>
  <c r="F20" i="3"/>
  <c r="F19" i="3" s="1"/>
  <c r="F18" i="3"/>
  <c r="G18" i="3" s="1"/>
  <c r="F17" i="3"/>
  <c r="G17" i="3" s="1"/>
  <c r="F16" i="3"/>
  <c r="G16" i="3" s="1"/>
  <c r="F14" i="3"/>
  <c r="G14" i="3" s="1"/>
  <c r="F13" i="3"/>
  <c r="G13" i="3" s="1"/>
  <c r="F12" i="3"/>
  <c r="F11" i="3" s="1"/>
  <c r="F9" i="3"/>
  <c r="G9" i="3" s="1"/>
  <c r="F8" i="3"/>
  <c r="G8" i="3" s="1"/>
  <c r="F7" i="3"/>
  <c r="G7" i="3" s="1"/>
  <c r="F15" i="3" l="1"/>
  <c r="F10" i="3" s="1"/>
  <c r="F6" i="3" s="1"/>
  <c r="G15" i="3"/>
  <c r="G20" i="3"/>
  <c r="G19" i="3" s="1"/>
  <c r="G12" i="3"/>
  <c r="G11" i="3" s="1"/>
  <c r="K51" i="6"/>
  <c r="K52" i="6"/>
  <c r="K50" i="6"/>
  <c r="K46" i="6"/>
  <c r="K47" i="6"/>
  <c r="K45" i="6"/>
  <c r="K41" i="6"/>
  <c r="K42" i="6"/>
  <c r="K40" i="6"/>
  <c r="K37" i="6"/>
  <c r="K35" i="6" s="1"/>
  <c r="K33" i="6"/>
  <c r="K30" i="6" s="1"/>
  <c r="K34" i="6"/>
  <c r="K32" i="6"/>
  <c r="K29" i="6"/>
  <c r="K25" i="6"/>
  <c r="K26" i="6"/>
  <c r="K24" i="6"/>
  <c r="K20" i="6"/>
  <c r="K21" i="6"/>
  <c r="K15" i="6"/>
  <c r="K12" i="6" s="1"/>
  <c r="K16" i="6"/>
  <c r="K14" i="6"/>
  <c r="K11" i="6"/>
  <c r="K48" i="6"/>
  <c r="K43" i="6"/>
  <c r="K38" i="6"/>
  <c r="K27" i="6"/>
  <c r="K22" i="6"/>
  <c r="N50" i="4"/>
  <c r="M80" i="4"/>
  <c r="M81" i="4"/>
  <c r="M79" i="4"/>
  <c r="M75" i="4"/>
  <c r="M72" i="4" s="1"/>
  <c r="M76" i="4"/>
  <c r="M74" i="4"/>
  <c r="M59" i="4"/>
  <c r="M60" i="4"/>
  <c r="M58" i="4"/>
  <c r="M54" i="4"/>
  <c r="M55" i="4"/>
  <c r="M53" i="4"/>
  <c r="M48" i="4"/>
  <c r="M49" i="4"/>
  <c r="M38" i="4"/>
  <c r="M34" i="4"/>
  <c r="M35" i="4"/>
  <c r="M31" i="4"/>
  <c r="M27" i="4"/>
  <c r="M28" i="4"/>
  <c r="M24" i="4"/>
  <c r="M20" i="4"/>
  <c r="M21" i="4"/>
  <c r="M17" i="4"/>
  <c r="M13" i="4"/>
  <c r="M14" i="4"/>
  <c r="M10" i="4"/>
  <c r="M8" i="4" s="1"/>
  <c r="M77" i="4"/>
  <c r="M56" i="4"/>
  <c r="M36" i="4"/>
  <c r="M29" i="4"/>
  <c r="M22" i="4"/>
  <c r="M15" i="4"/>
  <c r="L8" i="4"/>
  <c r="G10" i="3" l="1"/>
  <c r="G6" i="3" s="1"/>
  <c r="M51" i="4"/>
  <c r="M50" i="4" s="1"/>
  <c r="M7" i="4"/>
  <c r="J41" i="6"/>
  <c r="J42" i="6"/>
  <c r="J40" i="6"/>
  <c r="K19" i="6"/>
  <c r="K17" i="6" s="1"/>
  <c r="L50" i="4"/>
  <c r="L70" i="4"/>
  <c r="M70" i="4" s="1"/>
  <c r="L71" i="4"/>
  <c r="M71" i="4" s="1"/>
  <c r="L69" i="4"/>
  <c r="M69" i="4" s="1"/>
  <c r="M67" i="4" s="1"/>
  <c r="L65" i="4"/>
  <c r="M65" i="4" s="1"/>
  <c r="L66" i="4"/>
  <c r="M66" i="4" s="1"/>
  <c r="L64" i="4"/>
  <c r="M64" i="4" s="1"/>
  <c r="M62" i="4" l="1"/>
  <c r="M61" i="4" s="1"/>
  <c r="N61" i="4" s="1"/>
  <c r="N7" i="4"/>
  <c r="J46" i="6"/>
  <c r="J47" i="6"/>
  <c r="J45" i="6"/>
  <c r="J37" i="6"/>
  <c r="J29" i="6"/>
  <c r="J25" i="6"/>
  <c r="J26" i="6"/>
  <c r="J24" i="6"/>
  <c r="J15" i="6"/>
  <c r="J16" i="6"/>
  <c r="J14" i="6"/>
  <c r="J10" i="6"/>
  <c r="K10" i="6" s="1"/>
  <c r="J11" i="6"/>
  <c r="J9" i="6"/>
  <c r="L80" i="4"/>
  <c r="L81" i="4"/>
  <c r="L79" i="4"/>
  <c r="L75" i="4"/>
  <c r="L76" i="4"/>
  <c r="L74" i="4"/>
  <c r="L59" i="4"/>
  <c r="L55" i="4"/>
  <c r="L60" i="4"/>
  <c r="L58" i="4"/>
  <c r="L54" i="4"/>
  <c r="L53" i="4"/>
  <c r="M6" i="4" l="1"/>
  <c r="N6" i="4"/>
  <c r="J7" i="6"/>
  <c r="K9" i="6"/>
  <c r="K7" i="6" s="1"/>
  <c r="F7" i="10"/>
  <c r="J48" i="6"/>
  <c r="J43" i="6"/>
  <c r="J38" i="6"/>
  <c r="J35" i="6"/>
  <c r="J30" i="6"/>
  <c r="J27" i="6"/>
  <c r="J17" i="6"/>
  <c r="J12" i="6"/>
  <c r="L72" i="4"/>
  <c r="L62" i="4"/>
  <c r="J22" i="6"/>
  <c r="L77" i="4"/>
  <c r="L67" i="4"/>
  <c r="L56" i="4"/>
  <c r="L51" i="4"/>
  <c r="L61" i="4" l="1"/>
  <c r="J6" i="6"/>
  <c r="K6" i="6"/>
  <c r="L6" i="6" s="1"/>
  <c r="L34" i="4"/>
  <c r="L35" i="4"/>
  <c r="L31" i="4"/>
  <c r="L27" i="4"/>
  <c r="L28" i="4"/>
  <c r="L24" i="4"/>
  <c r="L20" i="4"/>
  <c r="L21" i="4"/>
  <c r="L17" i="4"/>
  <c r="L14" i="4"/>
  <c r="L13" i="4"/>
  <c r="L10" i="4"/>
  <c r="F8" i="10" l="1"/>
  <c r="F9" i="10"/>
  <c r="L36" i="4"/>
  <c r="L22" i="4"/>
  <c r="L15" i="4"/>
  <c r="L7" i="4" s="1"/>
  <c r="L6" i="4" s="1"/>
  <c r="L29" i="4"/>
</calcChain>
</file>

<file path=xl/sharedStrings.xml><?xml version="1.0" encoding="utf-8"?>
<sst xmlns="http://schemas.openxmlformats.org/spreadsheetml/2006/main" count="243" uniqueCount="150">
  <si>
    <t>SOLICITUD-CURRICULUM PREMIOS EXTRAORDINARIOS DE DOCTORADO</t>
  </si>
  <si>
    <t>NIF/NIE/PASAPORTE</t>
  </si>
  <si>
    <t>APELLIDOS</t>
  </si>
  <si>
    <t>NOMBRE</t>
  </si>
  <si>
    <t>TELÉFONO</t>
  </si>
  <si>
    <t>EMAIL</t>
  </si>
  <si>
    <t>FECHA DEFENSA DE TESIS</t>
  </si>
  <si>
    <t>DATOS DEL SOLICITANTE</t>
  </si>
  <si>
    <t>Nº DOCUMENTO ACREDITATIVO</t>
  </si>
  <si>
    <t>B. EXPERIENCIA INVESTIGADORA</t>
  </si>
  <si>
    <t>TÍTULO</t>
  </si>
  <si>
    <t>AÑO</t>
  </si>
  <si>
    <t>REVISTA</t>
  </si>
  <si>
    <t>Nº DE DOCUMENTO ACREDITATIVO</t>
  </si>
  <si>
    <t>VOLUMEN</t>
  </si>
  <si>
    <t>EDITORIAL</t>
  </si>
  <si>
    <t>INSTRUCCIONES PARA EL SOLICITANTE</t>
  </si>
  <si>
    <t>Se acuerda realizar las siguientes aclaraciones al protocolo de evaluación de candidatos</t>
  </si>
  <si>
    <t>Sólo serán objeto de evaluación los méritos relacionados en la solicitud-currículum del solicitante.</t>
  </si>
  <si>
    <t>Sólo serán objeto de evaluación aquellos méritos relacionados que sean evidenciados con el correspondiente documento.</t>
  </si>
  <si>
    <t xml:space="preserve">A efectos de evaluación, se considerarán los méritos aportados hasta el año siguiente a la fecha de lectura de la tesis doctoral. </t>
  </si>
  <si>
    <t>No se considerarán méritos anteriores a la fecha de inicio de los estudios de doctorado</t>
  </si>
  <si>
    <t>Sólo se declararán en el apartado B los méritos relacionados con la tesis doctoral.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</si>
  <si>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</si>
  <si>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</si>
  <si>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proceedings o libros de abstracts de un congreso.</t>
  </si>
  <si>
    <t>La acreditación de las estancias en centros de investigación deberán presentarse acompañadas de un informe del director de la tesis doctoral acerca de la relación de la estancia con la elaboración de la tesis.</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</si>
  <si>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proyectos/convenios acreditados por el Vicerrector de Investigación o figura equivalente (no se considerarán certificaciones del Investigador Principal del proyecto).</t>
  </si>
  <si>
    <t xml:space="preserve">Los méritos a valorar en el apartado B.3. se acreditará mediante certificado expedido por el Secretariado de Transferencia de Conocimiento y Emprendimiento de la Universidad de Sevilla. </t>
  </si>
  <si>
    <t>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Coeficiente normalización = (Máxima puntuación establecida) / (Puntuación candidato con puntuación máxima</t>
  </si>
  <si>
    <t>Esto no será de aplicación en el apartado A</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</si>
  <si>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</si>
  <si>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</si>
  <si>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</si>
  <si>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</si>
  <si>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</si>
  <si>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</si>
  <si>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</si>
  <si>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</si>
  <si>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</si>
  <si>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</si>
  <si>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</si>
  <si>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</si>
  <si>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</si>
  <si>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</si>
  <si>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</si>
  <si>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</si>
  <si>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</si>
  <si>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</si>
  <si>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</si>
  <si>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</si>
  <si>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</si>
  <si>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</si>
  <si>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</si>
  <si>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</si>
  <si>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</si>
  <si>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</si>
  <si>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</si>
  <si>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</si>
  <si>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</si>
  <si>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CUARTILES_ARTICULOS</t>
  </si>
  <si>
    <t>4º cuartil</t>
  </si>
  <si>
    <t>Revista no indexada en JCR</t>
  </si>
  <si>
    <t>TIPO DE PATENTE</t>
  </si>
  <si>
    <t>Internacional</t>
  </si>
  <si>
    <t>Nacional</t>
  </si>
  <si>
    <t>POSICION_AUTOR</t>
  </si>
  <si>
    <t>C. OTROS MÉRITOS</t>
  </si>
  <si>
    <t>CONGRESO_NACIONAL</t>
  </si>
  <si>
    <t>Póster</t>
  </si>
  <si>
    <t>CONGRESO INTERNACIONAL</t>
  </si>
  <si>
    <t>TIPO</t>
  </si>
  <si>
    <t>PREMIO</t>
  </si>
  <si>
    <t>CURSO DEFENSA TESIS</t>
  </si>
  <si>
    <t>FECHA DE INICIO DE ESTUDIOS DE DOCTORADO</t>
  </si>
  <si>
    <t>PSICOLOGÍA</t>
  </si>
  <si>
    <t>GESTIÓN ESTRATÉGICA Y NEGOCIOS INTERNACIONALES</t>
  </si>
  <si>
    <t>GEOGRAFÍA</t>
  </si>
  <si>
    <t>EDUCACIÓN</t>
  </si>
  <si>
    <t>DERECHO</t>
  </si>
  <si>
    <t>CIENCIAS ECONÓMICAS, EMPRESARIALES Y SOCIALES</t>
  </si>
  <si>
    <t>PROGRAMA</t>
  </si>
  <si>
    <t>A. TRAYECTORIA ACADÉMICA POSTERIOR A LA LICENCIATURA/GRADO</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</si>
  <si>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</si>
  <si>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</si>
  <si>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</si>
  <si>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Patente licenciada</t>
  </si>
  <si>
    <t>Patente concedida</t>
  </si>
  <si>
    <t>PONENTE_CONFERENCIAS</t>
  </si>
  <si>
    <t>PONENTE_SEMINARIOS</t>
  </si>
  <si>
    <t>ESTANCIA</t>
  </si>
  <si>
    <t>1er decil</t>
  </si>
  <si>
    <t>CONGRESO</t>
  </si>
  <si>
    <t>REVISIÓN / INFORME</t>
  </si>
  <si>
    <t>B1.1a.- Libros incluidos en el SPI</t>
  </si>
  <si>
    <t>B1.1b.- Libros no incluidos en el SPI</t>
  </si>
  <si>
    <t>B1.2a.- Capítulos de libro incluidos en el SPI</t>
  </si>
  <si>
    <t>B1.2b.- Capítulos de libro no incluido en el SPI</t>
  </si>
  <si>
    <t>B.1. Publicaciones en revistas científicas, capítulos de libros y libros, se valorarán en función de los criterios que para cada campo científico reconoce la CNEAI. Se valorará la producción cuya publicación haya sido resultado de la realización de la tesis doctoral.</t>
  </si>
  <si>
    <t xml:space="preserve">B1.3.- Artículos científicos </t>
  </si>
  <si>
    <t>B.3. Asistencia y comunicaciones a congresos, conferencias y seminarios relacionados con la tesis doctoral</t>
  </si>
  <si>
    <t>B.3.1 Participación en Congresos Nacionales</t>
  </si>
  <si>
    <t>Comunicación oral/ponencia</t>
  </si>
  <si>
    <t>B.3.2 Participación en Congresos Internacionales</t>
  </si>
  <si>
    <t>B.3.3. Asistencia a congresos</t>
  </si>
  <si>
    <t>B.3.4. Intervención en Conferencias y Seminarios</t>
  </si>
  <si>
    <t>C.1. Artículos internacionales que no se han presentado en el apartado B1.3*</t>
  </si>
  <si>
    <t>C2. Artículos nacionales que no se han presentado en el apartado B1.3</t>
  </si>
  <si>
    <t>C3. Estancias de investigación inferiores a 3 meses (con vinculación contractual en US)</t>
  </si>
  <si>
    <t>Nº MESES</t>
  </si>
  <si>
    <t>C4. Otras becas o ayudas</t>
  </si>
  <si>
    <t>BECA / AYUDA</t>
  </si>
  <si>
    <t>C5. Premio Extraordinario al mejor expediente académico de grado/licenciatura/máster oficial</t>
  </si>
  <si>
    <t>C.7.  Premio a comunicaciones presentadas a Congresos y otros similares</t>
  </si>
  <si>
    <t>C.8. Becas/Contratos postdoctorales de reconocido prestigio</t>
  </si>
  <si>
    <t>C.9.Informe técnico o revisión de artículos científicos</t>
  </si>
  <si>
    <t>C10. Actividades y resultados de transferencia no necesariamente susceptibles de protección</t>
  </si>
  <si>
    <t>Nº meses</t>
  </si>
  <si>
    <t>C6 Premios de Investigación y Transferencia de reconocido prestigio (diferentes a premios de Congreso)</t>
  </si>
  <si>
    <t>REVISTA / ENTIDAD</t>
  </si>
  <si>
    <t>CURSO</t>
  </si>
  <si>
    <t>2017-2018</t>
  </si>
  <si>
    <t>2018-2019</t>
  </si>
  <si>
    <t>RAMA CIENCIAS SOCIALES Y JURÍDICAS</t>
  </si>
  <si>
    <t xml:space="preserve">COMUNICACIÓN </t>
  </si>
  <si>
    <t xml:space="preserve">PSICOLOGÍA DE LOS RECURSOS HUMANOS </t>
  </si>
  <si>
    <t xml:space="preserve">TURISMO </t>
  </si>
  <si>
    <t>PROYECTO</t>
  </si>
  <si>
    <t>ENTIDAD FINANCIADORA</t>
  </si>
  <si>
    <t>TÍTULO PARTICIPACIÓN</t>
  </si>
  <si>
    <t>TÍTULO INTERVENCION</t>
  </si>
  <si>
    <t>CONFERENCIA</t>
  </si>
  <si>
    <t>SIN PONDERAR</t>
  </si>
  <si>
    <t>ARTICULO</t>
  </si>
  <si>
    <t>Nº SEMANAS</t>
  </si>
  <si>
    <t>BECA/CONTRATO</t>
  </si>
  <si>
    <t>AUTOBAREMO</t>
  </si>
  <si>
    <t>CORRECCIÓN COMISION VALORACION</t>
  </si>
  <si>
    <t>NOTA PONDERADA</t>
  </si>
  <si>
    <t>Coef. Norm.C</t>
  </si>
  <si>
    <t>NOMBRE Y APELLIDOS TUTOR/A</t>
  </si>
  <si>
    <t>NOMBRE Y APELLIDOS DIRECTOR/ES</t>
  </si>
  <si>
    <t>PUNTUACIÓN TOTAL</t>
  </si>
  <si>
    <t>A</t>
  </si>
  <si>
    <t>B</t>
  </si>
  <si>
    <t>C</t>
  </si>
  <si>
    <t>TOTAL</t>
  </si>
  <si>
    <t>Notas aclaratorias (use este apartado para añadir alguna aclaración si le es necesario)</t>
  </si>
  <si>
    <t>ANOTACIONES ADICIONALES DE LA COMISIÓN DE VALORACIÓN</t>
  </si>
  <si>
    <t>COEFICIENTE DE NORMALIZACION POR SUBAPARTADOS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</si>
</sst>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4"/>
      <color theme="1"/>
      <name val="Arial Narrow"/>
      <family val="2"/>
    </font>
    <font>
      <b/>
      <sz val="18"/>
      <color rgb="FFFF0000"/>
      <name val="Arial Narrow"/>
      <family val="2"/>
    </font>
    <font>
      <b/>
      <sz val="16"/>
      <color rgb="FFFFC000"/>
      <name val="Arial Narrow"/>
      <family val="2"/>
    </font>
    <font>
      <b/>
      <sz val="11"/>
      <name val="Calibri"/>
      <family val="2"/>
      <scheme val="minor"/>
    </font>
    <font>
      <sz val="11"/>
      <name val="Calibri"/>
      <family val="2"/>
      <scheme val="minor"/>
    </font>
    <font>
      <b/>
      <sz val="12"/>
      <color theme="1"/>
      <name val="Arial Narrow"/>
      <family val="2"/>
    </font>
    <font>
      <sz val="10"/>
      <color theme="1"/>
      <name val="Arial Narrow"/>
      <family val="2"/>
    </font>
    <font>
      <b/>
      <sz val="11"/>
      <color theme="0"/>
      <name val="Calibri"/>
      <family val="2"/>
      <scheme val="minor"/>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19">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4" fillId="5" borderId="1" xfId="0" applyFont="1" applyFill="1" applyBorder="1" applyAlignment="1" applyProtection="1">
      <alignment horizontal="center" vertical="center"/>
      <protection locked="0"/>
    </xf>
    <xf numFmtId="0" fontId="0" fillId="2" borderId="7" xfId="0" applyFill="1" applyBorder="1" applyAlignment="1" applyProtection="1">
      <alignment horizontal="left"/>
      <protection hidden="1"/>
    </xf>
    <xf numFmtId="0" fontId="2" fillId="2" borderId="8" xfId="0" applyFont="1" applyFill="1" applyBorder="1" applyAlignment="1" applyProtection="1">
      <alignment horizontal="left" indent="1"/>
      <protection hidden="1"/>
    </xf>
    <xf numFmtId="0" fontId="1" fillId="2" borderId="9" xfId="0" applyFont="1" applyFill="1" applyBorder="1" applyProtection="1">
      <protection hidden="1"/>
    </xf>
    <xf numFmtId="0" fontId="0" fillId="2" borderId="10" xfId="0" applyFill="1" applyBorder="1" applyAlignment="1" applyProtection="1">
      <alignment horizontal="left"/>
      <protection hidden="1"/>
    </xf>
    <xf numFmtId="0" fontId="2" fillId="2" borderId="0" xfId="0" applyFont="1" applyFill="1" applyBorder="1" applyAlignment="1" applyProtection="1">
      <alignment horizontal="left" indent="1"/>
      <protection hidden="1"/>
    </xf>
    <xf numFmtId="0" fontId="0" fillId="2" borderId="11" xfId="0" applyFill="1" applyBorder="1" applyProtection="1">
      <protection hidden="1"/>
    </xf>
    <xf numFmtId="0" fontId="4" fillId="5" borderId="18"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7" fillId="7" borderId="10" xfId="0"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0" fontId="0" fillId="3" borderId="0" xfId="0" applyFill="1" applyAlignment="1" applyProtection="1">
      <alignment wrapText="1"/>
      <protection hidden="1"/>
    </xf>
    <xf numFmtId="0" fontId="7" fillId="7" borderId="19" xfId="0" applyFont="1" applyFill="1" applyBorder="1" applyAlignment="1" applyProtection="1">
      <alignment vertical="center"/>
      <protection locked="0"/>
    </xf>
    <xf numFmtId="0" fontId="7" fillId="7" borderId="2" xfId="0" applyFont="1" applyFill="1" applyBorder="1" applyAlignment="1" applyProtection="1">
      <alignment vertical="center"/>
      <protection locked="0"/>
    </xf>
    <xf numFmtId="0" fontId="6" fillId="7" borderId="20"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3" xfId="0" applyBorder="1"/>
    <xf numFmtId="0" fontId="0" fillId="0" borderId="25" xfId="0" applyBorder="1"/>
    <xf numFmtId="0" fontId="1" fillId="0" borderId="7" xfId="0" applyFont="1" applyBorder="1"/>
    <xf numFmtId="0" fontId="0" fillId="0" borderId="11" xfId="0" applyFill="1" applyBorder="1" applyAlignment="1">
      <alignment horizontal="left"/>
    </xf>
    <xf numFmtId="0" fontId="0" fillId="0" borderId="25" xfId="0" applyFill="1" applyBorder="1" applyAlignment="1">
      <alignment horizontal="left"/>
    </xf>
    <xf numFmtId="0" fontId="0" fillId="0" borderId="31" xfId="0" applyBorder="1"/>
    <xf numFmtId="0" fontId="0" fillId="0" borderId="30" xfId="0" applyBorder="1"/>
    <xf numFmtId="0" fontId="1" fillId="0" borderId="32" xfId="0" applyFont="1" applyBorder="1"/>
    <xf numFmtId="0" fontId="12" fillId="0" borderId="5" xfId="0" applyFont="1" applyBorder="1" applyAlignment="1">
      <alignment horizontal="center" vertical="center" wrapText="1"/>
    </xf>
    <xf numFmtId="0" fontId="0" fillId="3" borderId="0" xfId="0" applyFill="1" applyAlignment="1" applyProtection="1">
      <alignment horizontal="center"/>
      <protection hidden="1"/>
    </xf>
    <xf numFmtId="0" fontId="10" fillId="2" borderId="13" xfId="0" applyFont="1" applyFill="1" applyBorder="1" applyAlignment="1" applyProtection="1">
      <alignment horizontal="center" vertical="center"/>
      <protection locked="0"/>
    </xf>
    <xf numFmtId="0" fontId="4" fillId="5" borderId="33" xfId="0" applyFont="1" applyFill="1" applyBorder="1" applyAlignment="1" applyProtection="1">
      <alignment horizontal="center" vertical="center"/>
      <protection locked="0"/>
    </xf>
    <xf numFmtId="0" fontId="4" fillId="5" borderId="34" xfId="0" applyFont="1" applyFill="1" applyBorder="1" applyAlignment="1" applyProtection="1">
      <alignment horizontal="center" vertical="center"/>
      <protection locked="0"/>
    </xf>
    <xf numFmtId="0" fontId="4" fillId="5" borderId="35" xfId="0" applyFont="1" applyFill="1" applyBorder="1" applyAlignment="1" applyProtection="1">
      <alignment horizontal="center" vertical="center"/>
      <protection locked="0"/>
    </xf>
    <xf numFmtId="14" fontId="4" fillId="5" borderId="1" xfId="0" applyNumberFormat="1" applyFont="1" applyFill="1" applyBorder="1" applyAlignment="1" applyProtection="1">
      <alignment horizontal="center" vertical="center"/>
      <protection locked="0"/>
    </xf>
    <xf numFmtId="14" fontId="4" fillId="5" borderId="18" xfId="0" applyNumberFormat="1" applyFont="1" applyFill="1" applyBorder="1" applyAlignment="1" applyProtection="1">
      <alignment horizontal="center" vertical="center"/>
      <protection locked="0"/>
    </xf>
    <xf numFmtId="14" fontId="4" fillId="5" borderId="13" xfId="0" applyNumberFormat="1" applyFont="1" applyFill="1" applyBorder="1" applyAlignment="1" applyProtection="1">
      <alignment horizontal="center" vertical="center"/>
      <protection locked="0"/>
    </xf>
    <xf numFmtId="0" fontId="15" fillId="0" borderId="7" xfId="0" applyFont="1" applyBorder="1"/>
    <xf numFmtId="0" fontId="16" fillId="0" borderId="8" xfId="0" applyFont="1" applyBorder="1"/>
    <xf numFmtId="0" fontId="16" fillId="0" borderId="10" xfId="0" applyFont="1" applyBorder="1"/>
    <xf numFmtId="0" fontId="16" fillId="0" borderId="0" xfId="0" applyFont="1" applyBorder="1" applyAlignment="1">
      <alignment horizontal="left"/>
    </xf>
    <xf numFmtId="0" fontId="16" fillId="0" borderId="23" xfId="0" applyFont="1" applyBorder="1"/>
    <xf numFmtId="0" fontId="16" fillId="0" borderId="24" xfId="0" applyFont="1" applyBorder="1" applyAlignment="1">
      <alignment horizontal="left"/>
    </xf>
    <xf numFmtId="0" fontId="1" fillId="0" borderId="10" xfId="0" applyFont="1" applyBorder="1"/>
    <xf numFmtId="0" fontId="0" fillId="0" borderId="0" xfId="0" applyBorder="1"/>
    <xf numFmtId="0" fontId="0" fillId="0" borderId="23" xfId="0" applyFill="1" applyBorder="1"/>
    <xf numFmtId="0" fontId="16" fillId="0" borderId="9" xfId="0" applyFont="1" applyBorder="1"/>
    <xf numFmtId="0" fontId="16" fillId="0" borderId="10" xfId="0" applyFont="1" applyBorder="1" applyAlignment="1">
      <alignment horizontal="center"/>
    </xf>
    <xf numFmtId="0" fontId="16" fillId="0" borderId="11"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11" xfId="0" applyFont="1" applyBorder="1"/>
    <xf numFmtId="0" fontId="16" fillId="0" borderId="25" xfId="0" applyFont="1" applyBorder="1"/>
    <xf numFmtId="0" fontId="15" fillId="0" borderId="10" xfId="0" applyFont="1" applyBorder="1"/>
    <xf numFmtId="0" fontId="13" fillId="2" borderId="13" xfId="0" applyFont="1" applyFill="1" applyBorder="1" applyAlignment="1" applyProtection="1">
      <alignment horizontal="center" vertical="center"/>
      <protection locked="0"/>
    </xf>
    <xf numFmtId="0" fontId="20" fillId="0" borderId="16" xfId="0" applyFont="1" applyBorder="1"/>
    <xf numFmtId="0" fontId="21" fillId="0" borderId="37" xfId="0" applyFont="1" applyBorder="1"/>
    <xf numFmtId="0" fontId="21" fillId="0" borderId="7" xfId="0" applyFont="1" applyBorder="1"/>
    <xf numFmtId="0" fontId="21" fillId="0" borderId="9" xfId="0" applyFont="1" applyBorder="1"/>
    <xf numFmtId="0" fontId="21" fillId="0" borderId="10" xfId="0" applyFont="1" applyBorder="1"/>
    <xf numFmtId="0" fontId="21" fillId="0" borderId="11" xfId="0" applyFont="1" applyBorder="1"/>
    <xf numFmtId="0" fontId="21" fillId="0" borderId="11" xfId="0" applyFont="1" applyFill="1" applyBorder="1"/>
    <xf numFmtId="0" fontId="21" fillId="0" borderId="23" xfId="0" applyFont="1" applyFill="1" applyBorder="1"/>
    <xf numFmtId="0" fontId="21" fillId="0" borderId="25" xfId="0" applyFont="1" applyBorder="1"/>
    <xf numFmtId="0" fontId="0" fillId="0" borderId="32" xfId="0" applyBorder="1"/>
    <xf numFmtId="0" fontId="13" fillId="5" borderId="3" xfId="0" applyFont="1" applyFill="1" applyBorder="1" applyAlignment="1" applyProtection="1">
      <alignment vertical="center"/>
      <protection locked="0"/>
    </xf>
    <xf numFmtId="1" fontId="13" fillId="5" borderId="1" xfId="0" applyNumberFormat="1"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wrapText="1"/>
      <protection hidden="1"/>
    </xf>
    <xf numFmtId="0" fontId="1" fillId="3" borderId="0" xfId="0" applyFont="1" applyFill="1" applyProtection="1"/>
    <xf numFmtId="0" fontId="0" fillId="3" borderId="0" xfId="0" applyFill="1" applyProtection="1"/>
    <xf numFmtId="0" fontId="1" fillId="2" borderId="16" xfId="0" applyFont="1" applyFill="1" applyBorder="1" applyProtection="1"/>
    <xf numFmtId="0" fontId="2" fillId="2" borderId="8" xfId="0" applyFont="1" applyFill="1" applyBorder="1" applyAlignment="1" applyProtection="1">
      <alignment horizontal="left" indent="1"/>
    </xf>
    <xf numFmtId="0" fontId="0" fillId="2" borderId="9" xfId="0" applyFill="1" applyBorder="1" applyAlignment="1" applyProtection="1">
      <alignment horizontal="left" indent="1"/>
    </xf>
    <xf numFmtId="0" fontId="1" fillId="2" borderId="17" xfId="0" applyFont="1" applyFill="1" applyBorder="1" applyProtection="1"/>
    <xf numFmtId="0" fontId="2" fillId="2" borderId="0" xfId="0" applyFont="1" applyFill="1" applyBorder="1" applyAlignment="1" applyProtection="1">
      <alignment horizontal="left" indent="1"/>
    </xf>
    <xf numFmtId="0" fontId="0" fillId="2" borderId="11" xfId="0" applyFill="1" applyBorder="1" applyAlignment="1" applyProtection="1">
      <alignment horizontal="left" indent="1"/>
    </xf>
    <xf numFmtId="0" fontId="3" fillId="4" borderId="10" xfId="0" applyFont="1" applyFill="1" applyBorder="1" applyAlignment="1" applyProtection="1">
      <alignment horizontal="center"/>
    </xf>
    <xf numFmtId="0" fontId="3" fillId="4" borderId="0" xfId="0" applyFont="1" applyFill="1" applyBorder="1" applyAlignment="1" applyProtection="1">
      <alignment horizontal="center"/>
    </xf>
    <xf numFmtId="0" fontId="3" fillId="4" borderId="11" xfId="0" applyFont="1" applyFill="1" applyBorder="1" applyAlignment="1" applyProtection="1">
      <alignment horizontal="center"/>
    </xf>
    <xf numFmtId="0" fontId="0" fillId="3" borderId="0" xfId="0" applyFill="1" applyAlignment="1" applyProtection="1">
      <alignment horizontal="left"/>
    </xf>
    <xf numFmtId="0" fontId="3" fillId="4" borderId="18"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4" borderId="13" xfId="0" applyFont="1" applyFill="1" applyBorder="1" applyAlignment="1" applyProtection="1">
      <alignment horizontal="center"/>
    </xf>
    <xf numFmtId="0" fontId="12" fillId="5" borderId="5" xfId="0" applyFont="1" applyFill="1" applyBorder="1" applyAlignment="1" applyProtection="1">
      <alignment horizontal="center"/>
      <protection locked="0"/>
    </xf>
    <xf numFmtId="0" fontId="12" fillId="5" borderId="5"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5" xfId="0" applyFont="1" applyFill="1" applyBorder="1" applyAlignment="1" applyProtection="1">
      <alignment horizontal="center" vertical="center" wrapText="1"/>
      <protection locked="0"/>
    </xf>
    <xf numFmtId="0" fontId="13" fillId="5" borderId="48" xfId="0" applyFont="1" applyFill="1" applyBorder="1" applyAlignment="1" applyProtection="1">
      <alignment horizontal="center" vertical="center"/>
      <protection locked="0"/>
    </xf>
    <xf numFmtId="0" fontId="0" fillId="2" borderId="7" xfId="0" applyFill="1" applyBorder="1" applyAlignment="1" applyProtection="1">
      <alignment horizontal="left"/>
    </xf>
    <xf numFmtId="0" fontId="2" fillId="2" borderId="9" xfId="0" applyFont="1" applyFill="1" applyBorder="1" applyAlignment="1" applyProtection="1">
      <alignment horizontal="left" indent="1"/>
    </xf>
    <xf numFmtId="0" fontId="0" fillId="2" borderId="10" xfId="0" applyFill="1" applyBorder="1" applyAlignment="1" applyProtection="1">
      <alignment horizontal="left"/>
    </xf>
    <xf numFmtId="0" fontId="2" fillId="2" borderId="11" xfId="0" applyFont="1" applyFill="1" applyBorder="1" applyAlignment="1" applyProtection="1">
      <alignment horizontal="left" indent="1"/>
    </xf>
    <xf numFmtId="0" fontId="23" fillId="2" borderId="23" xfId="0" applyFont="1" applyFill="1" applyBorder="1" applyAlignment="1" applyProtection="1">
      <alignment horizontal="center" wrapText="1"/>
    </xf>
    <xf numFmtId="0" fontId="7" fillId="7" borderId="10" xfId="0" applyFont="1" applyFill="1" applyBorder="1" applyAlignment="1" applyProtection="1">
      <alignment vertical="center"/>
    </xf>
    <xf numFmtId="0" fontId="7" fillId="7" borderId="0" xfId="0" applyFont="1" applyFill="1" applyBorder="1" applyAlignment="1" applyProtection="1">
      <alignment vertical="center"/>
    </xf>
    <xf numFmtId="0" fontId="7" fillId="7" borderId="11" xfId="0" applyFont="1" applyFill="1" applyBorder="1" applyAlignment="1" applyProtection="1">
      <alignment vertical="center"/>
    </xf>
    <xf numFmtId="0" fontId="18" fillId="7" borderId="9" xfId="0" applyFont="1" applyFill="1" applyBorder="1" applyAlignment="1" applyProtection="1">
      <alignment horizontal="center" vertical="center" wrapText="1"/>
    </xf>
    <xf numFmtId="0" fontId="18" fillId="7" borderId="30" xfId="0" applyFont="1" applyFill="1" applyBorder="1" applyAlignment="1" applyProtection="1">
      <alignment horizontal="center" vertical="center" wrapText="1"/>
    </xf>
    <xf numFmtId="0" fontId="19" fillId="6" borderId="47" xfId="0" applyFont="1" applyFill="1" applyBorder="1" applyAlignment="1" applyProtection="1">
      <alignment horizontal="center" vertical="center"/>
    </xf>
    <xf numFmtId="0" fontId="10" fillId="4" borderId="0" xfId="0" applyFont="1" applyFill="1" applyBorder="1" applyAlignment="1" applyProtection="1">
      <alignment horizontal="center" vertical="center" wrapText="1"/>
    </xf>
    <xf numFmtId="0" fontId="17" fillId="12" borderId="42" xfId="0" applyFont="1" applyFill="1" applyBorder="1" applyAlignment="1" applyProtection="1">
      <alignment horizontal="center" vertical="center"/>
    </xf>
    <xf numFmtId="0" fontId="7" fillId="8" borderId="7" xfId="0" applyFont="1" applyFill="1" applyBorder="1" applyAlignment="1" applyProtection="1">
      <alignment vertical="center"/>
    </xf>
    <xf numFmtId="0" fontId="7" fillId="8" borderId="8" xfId="0" applyFont="1" applyFill="1" applyBorder="1" applyAlignment="1" applyProtection="1">
      <alignment vertical="center"/>
    </xf>
    <xf numFmtId="0" fontId="7" fillId="8" borderId="9" xfId="0" applyFont="1" applyFill="1" applyBorder="1" applyAlignment="1" applyProtection="1">
      <alignment vertical="center"/>
    </xf>
    <xf numFmtId="0" fontId="10" fillId="4" borderId="6" xfId="0" applyFont="1" applyFill="1" applyBorder="1" applyAlignment="1" applyProtection="1">
      <alignment horizontal="center" vertical="center" wrapText="1"/>
    </xf>
    <xf numFmtId="0" fontId="19" fillId="6" borderId="38" xfId="0" applyFont="1" applyFill="1" applyBorder="1" applyAlignment="1" applyProtection="1">
      <alignment horizontal="center" vertical="center"/>
    </xf>
    <xf numFmtId="0" fontId="7" fillId="8" borderId="0" xfId="0" applyFont="1" applyFill="1" applyBorder="1" applyAlignment="1" applyProtection="1">
      <alignment vertical="center"/>
    </xf>
    <xf numFmtId="0" fontId="7" fillId="8" borderId="11" xfId="0" applyFont="1" applyFill="1" applyBorder="1" applyAlignment="1" applyProtection="1">
      <alignment vertical="center"/>
    </xf>
    <xf numFmtId="0" fontId="19" fillId="6" borderId="32" xfId="0" applyFont="1" applyFill="1" applyBorder="1" applyAlignment="1" applyProtection="1">
      <alignment horizontal="center" vertical="center"/>
    </xf>
    <xf numFmtId="0" fontId="7" fillId="8" borderId="10" xfId="0" applyFont="1" applyFill="1" applyBorder="1" applyAlignment="1" applyProtection="1">
      <alignment vertical="center"/>
    </xf>
    <xf numFmtId="0" fontId="10" fillId="4" borderId="6" xfId="0" applyFont="1" applyFill="1" applyBorder="1" applyAlignment="1" applyProtection="1">
      <alignment vertical="center" wrapText="1"/>
    </xf>
    <xf numFmtId="0" fontId="17" fillId="12" borderId="42" xfId="0" applyFont="1" applyFill="1" applyBorder="1" applyAlignment="1" applyProtection="1">
      <alignment horizontal="center" vertical="center"/>
      <protection locked="0"/>
    </xf>
    <xf numFmtId="0" fontId="6" fillId="9" borderId="41" xfId="0" applyFont="1" applyFill="1" applyBorder="1" applyAlignment="1" applyProtection="1">
      <alignment horizontal="center" vertical="center"/>
      <protection locked="0"/>
    </xf>
    <xf numFmtId="0" fontId="6" fillId="13" borderId="41" xfId="0" applyFont="1" applyFill="1" applyBorder="1" applyAlignment="1" applyProtection="1">
      <alignment horizontal="center" vertical="center"/>
      <protection locked="0"/>
    </xf>
    <xf numFmtId="0" fontId="6" fillId="10" borderId="41" xfId="0" applyFont="1" applyFill="1" applyBorder="1" applyAlignment="1" applyProtection="1">
      <alignment horizontal="center" vertical="center"/>
      <protection locked="0"/>
    </xf>
    <xf numFmtId="0" fontId="6" fillId="9" borderId="42" xfId="0" applyFont="1" applyFill="1" applyBorder="1" applyAlignment="1" applyProtection="1">
      <alignment horizontal="center" vertical="center"/>
      <protection locked="0"/>
    </xf>
    <xf numFmtId="0" fontId="6" fillId="13" borderId="42" xfId="0" applyFont="1" applyFill="1" applyBorder="1" applyAlignment="1" applyProtection="1">
      <alignment horizontal="center" vertical="center"/>
      <protection locked="0"/>
    </xf>
    <xf numFmtId="0" fontId="10" fillId="4" borderId="11" xfId="0" applyFont="1" applyFill="1" applyBorder="1" applyAlignment="1" applyProtection="1">
      <alignment horizontal="center" vertical="center" wrapText="1"/>
    </xf>
    <xf numFmtId="0" fontId="13" fillId="5" borderId="35" xfId="0" applyFont="1" applyFill="1" applyBorder="1" applyAlignment="1" applyProtection="1">
      <alignment horizontal="center" vertical="center"/>
      <protection locked="0"/>
    </xf>
    <xf numFmtId="0" fontId="6" fillId="13" borderId="28"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12" fillId="3" borderId="0" xfId="0" applyFont="1" applyFill="1" applyProtection="1"/>
    <xf numFmtId="0" fontId="14" fillId="2" borderId="23" xfId="0" applyFont="1" applyFill="1" applyBorder="1" applyAlignment="1" applyProtection="1">
      <alignment wrapText="1"/>
    </xf>
    <xf numFmtId="0" fontId="18" fillId="6" borderId="7" xfId="0" applyFont="1" applyFill="1" applyBorder="1" applyAlignment="1" applyProtection="1">
      <alignment horizontal="center" vertical="center"/>
    </xf>
    <xf numFmtId="0" fontId="18" fillId="6" borderId="32" xfId="0" applyFont="1" applyFill="1" applyBorder="1" applyAlignment="1" applyProtection="1">
      <alignment horizontal="center" vertical="center"/>
    </xf>
    <xf numFmtId="0" fontId="11" fillId="9" borderId="12" xfId="0" applyFont="1" applyFill="1" applyBorder="1" applyAlignment="1" applyProtection="1">
      <alignment horizontal="center" vertical="center"/>
    </xf>
    <xf numFmtId="0" fontId="25" fillId="13" borderId="41" xfId="0" applyFont="1" applyFill="1" applyBorder="1" applyAlignment="1" applyProtection="1">
      <alignment horizontal="center" vertical="center"/>
    </xf>
    <xf numFmtId="0" fontId="11" fillId="8" borderId="12" xfId="0" applyFont="1" applyFill="1" applyBorder="1" applyAlignment="1" applyProtection="1">
      <alignment horizontal="center" vertical="center"/>
    </xf>
    <xf numFmtId="0" fontId="11" fillId="8" borderId="41" xfId="0" applyFont="1" applyFill="1" applyBorder="1" applyAlignment="1" applyProtection="1">
      <alignment horizontal="center" vertical="center"/>
    </xf>
    <xf numFmtId="0" fontId="7" fillId="9" borderId="12" xfId="0" applyFont="1" applyFill="1" applyBorder="1" applyAlignment="1" applyProtection="1">
      <alignment horizontal="center" vertical="center"/>
    </xf>
    <xf numFmtId="0" fontId="7" fillId="9" borderId="41" xfId="0" applyFont="1" applyFill="1" applyBorder="1" applyAlignment="1" applyProtection="1">
      <alignment horizontal="center" vertical="center"/>
    </xf>
    <xf numFmtId="0" fontId="6" fillId="9" borderId="12" xfId="0" applyFont="1" applyFill="1" applyBorder="1" applyAlignment="1" applyProtection="1">
      <alignment horizontal="center" vertical="center"/>
      <protection locked="0"/>
    </xf>
    <xf numFmtId="0" fontId="6" fillId="9" borderId="14" xfId="0" applyFont="1" applyFill="1" applyBorder="1" applyAlignment="1" applyProtection="1">
      <alignment horizontal="center" vertical="center"/>
      <protection locked="0"/>
    </xf>
    <xf numFmtId="0" fontId="7" fillId="6" borderId="49" xfId="0" applyFont="1" applyFill="1" applyBorder="1" applyAlignment="1" applyProtection="1">
      <alignment horizontal="center" vertical="center"/>
    </xf>
    <xf numFmtId="0" fontId="19" fillId="14" borderId="50"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19" fillId="14" borderId="13" xfId="0" applyFont="1" applyFill="1" applyBorder="1" applyAlignment="1" applyProtection="1">
      <alignment horizontal="center" vertical="center"/>
    </xf>
    <xf numFmtId="0" fontId="7" fillId="6" borderId="43" xfId="0" applyFont="1" applyFill="1" applyBorder="1" applyAlignment="1" applyProtection="1">
      <alignment horizontal="center" vertical="center"/>
    </xf>
    <xf numFmtId="0" fontId="19" fillId="14" borderId="35" xfId="0" applyFont="1" applyFill="1" applyBorder="1" applyAlignment="1" applyProtection="1">
      <alignment horizontal="center" vertical="center"/>
    </xf>
    <xf numFmtId="0" fontId="26" fillId="6" borderId="22" xfId="0" applyFont="1" applyFill="1" applyBorder="1" applyAlignment="1" applyProtection="1">
      <alignment horizontal="center" vertical="center"/>
    </xf>
    <xf numFmtId="0" fontId="18" fillId="6" borderId="48" xfId="0" applyFont="1" applyFill="1" applyBorder="1" applyAlignment="1" applyProtection="1">
      <alignment horizontal="center" vertical="center"/>
    </xf>
    <xf numFmtId="0" fontId="0" fillId="2" borderId="9" xfId="0" applyFill="1" applyBorder="1" applyAlignment="1" applyProtection="1">
      <alignment horizontal="center"/>
    </xf>
    <xf numFmtId="0" fontId="0" fillId="2" borderId="11" xfId="0" applyFill="1" applyBorder="1" applyAlignment="1" applyProtection="1">
      <alignment horizontal="center"/>
    </xf>
    <xf numFmtId="14" fontId="29" fillId="3" borderId="6" xfId="0" applyNumberFormat="1" applyFont="1" applyFill="1" applyBorder="1" applyAlignment="1" applyProtection="1">
      <alignment horizontal="center" vertical="center"/>
    </xf>
    <xf numFmtId="14" fontId="29" fillId="3" borderId="36" xfId="0" applyNumberFormat="1" applyFont="1" applyFill="1" applyBorder="1" applyAlignment="1" applyProtection="1">
      <alignment horizontal="center" vertical="center"/>
    </xf>
    <xf numFmtId="0" fontId="2" fillId="3" borderId="0" xfId="0" applyFont="1" applyFill="1" applyBorder="1" applyAlignment="1" applyProtection="1">
      <alignment horizontal="left" indent="1"/>
    </xf>
    <xf numFmtId="0" fontId="28" fillId="3" borderId="0" xfId="0" applyFont="1" applyFill="1" applyBorder="1" applyAlignment="1" applyProtection="1">
      <alignment vertical="center"/>
    </xf>
    <xf numFmtId="0" fontId="2" fillId="3" borderId="11" xfId="0" applyFont="1" applyFill="1" applyBorder="1" applyAlignment="1" applyProtection="1">
      <alignment horizontal="left" indent="1"/>
    </xf>
    <xf numFmtId="0" fontId="2" fillId="3" borderId="24" xfId="0" applyFont="1" applyFill="1" applyBorder="1" applyAlignment="1" applyProtection="1">
      <alignment horizontal="left" indent="1"/>
    </xf>
    <xf numFmtId="14" fontId="29" fillId="3" borderId="24" xfId="0" applyNumberFormat="1" applyFont="1" applyFill="1" applyBorder="1" applyAlignment="1" applyProtection="1">
      <alignment horizontal="center" vertical="center"/>
    </xf>
    <xf numFmtId="0" fontId="2" fillId="3" borderId="25" xfId="0" applyFont="1" applyFill="1" applyBorder="1" applyAlignment="1" applyProtection="1">
      <alignment horizontal="left" indent="1"/>
    </xf>
    <xf numFmtId="0" fontId="2" fillId="0" borderId="0" xfId="0" applyFont="1" applyFill="1" applyBorder="1" applyAlignment="1" applyProtection="1">
      <alignment horizontal="left" indent="1"/>
    </xf>
    <xf numFmtId="0" fontId="1" fillId="6" borderId="30" xfId="0" applyFont="1" applyFill="1" applyBorder="1" applyProtection="1"/>
    <xf numFmtId="0" fontId="0" fillId="10" borderId="47" xfId="0" applyFill="1" applyBorder="1" applyProtection="1"/>
    <xf numFmtId="0" fontId="0" fillId="10" borderId="41" xfId="0" applyFill="1" applyBorder="1" applyProtection="1"/>
    <xf numFmtId="0" fontId="0" fillId="10" borderId="42" xfId="0" applyFill="1" applyBorder="1" applyProtection="1"/>
    <xf numFmtId="0" fontId="0" fillId="3" borderId="0" xfId="0" applyFill="1" applyBorder="1" applyProtection="1"/>
    <xf numFmtId="0" fontId="0" fillId="10" borderId="47" xfId="0" applyFill="1" applyBorder="1" applyProtection="1">
      <protection locked="0"/>
    </xf>
    <xf numFmtId="0" fontId="0" fillId="10" borderId="41" xfId="0" applyFill="1" applyBorder="1" applyProtection="1">
      <protection locked="0"/>
    </xf>
    <xf numFmtId="0" fontId="0" fillId="10" borderId="42" xfId="0" applyFill="1" applyBorder="1" applyProtection="1">
      <protection locked="0"/>
    </xf>
    <xf numFmtId="0" fontId="18" fillId="7" borderId="38" xfId="0" applyFont="1" applyFill="1" applyBorder="1" applyAlignment="1" applyProtection="1">
      <alignment horizontal="center" vertical="center"/>
    </xf>
    <xf numFmtId="14" fontId="29" fillId="3" borderId="0" xfId="0" applyNumberFormat="1" applyFont="1" applyFill="1" applyBorder="1" applyAlignment="1" applyProtection="1">
      <alignment horizontal="center" vertical="center"/>
    </xf>
    <xf numFmtId="0" fontId="23" fillId="2" borderId="10" xfId="0" applyFont="1" applyFill="1" applyBorder="1" applyAlignment="1" applyProtection="1">
      <alignment horizontal="center" wrapText="1"/>
    </xf>
    <xf numFmtId="0" fontId="24" fillId="11" borderId="39" xfId="0" applyFont="1" applyFill="1" applyBorder="1" applyAlignment="1" applyProtection="1">
      <alignment horizontal="center" vertical="center"/>
    </xf>
    <xf numFmtId="0" fontId="7" fillId="7" borderId="44" xfId="0" applyFont="1" applyFill="1" applyBorder="1" applyAlignment="1" applyProtection="1">
      <alignment vertical="center"/>
    </xf>
    <xf numFmtId="0" fontId="7" fillId="7" borderId="45" xfId="0" applyFont="1" applyFill="1" applyBorder="1" applyAlignment="1" applyProtection="1">
      <alignment vertical="center"/>
    </xf>
    <xf numFmtId="0" fontId="7" fillId="7" borderId="46" xfId="0" applyFont="1" applyFill="1" applyBorder="1" applyAlignment="1" applyProtection="1">
      <alignment vertical="center"/>
    </xf>
    <xf numFmtId="0" fontId="18" fillId="7" borderId="46" xfId="0" applyFont="1" applyFill="1" applyBorder="1" applyAlignment="1" applyProtection="1">
      <alignment horizontal="center" vertical="center" wrapText="1"/>
    </xf>
    <xf numFmtId="0" fontId="18" fillId="7" borderId="38" xfId="0" applyFont="1" applyFill="1" applyBorder="1" applyAlignment="1" applyProtection="1">
      <alignment horizontal="center" vertical="center" wrapText="1"/>
    </xf>
    <xf numFmtId="0" fontId="24" fillId="7" borderId="41" xfId="0" applyFont="1" applyFill="1" applyBorder="1" applyAlignment="1" applyProtection="1">
      <alignment horizontal="center" vertical="center"/>
    </xf>
    <xf numFmtId="0" fontId="10" fillId="4" borderId="6" xfId="0" applyFont="1" applyFill="1" applyBorder="1" applyAlignment="1" applyProtection="1">
      <alignment horizontal="center" vertical="center" wrapText="1"/>
    </xf>
    <xf numFmtId="0" fontId="0" fillId="2" borderId="23" xfId="0" applyFill="1" applyBorder="1" applyAlignment="1" applyProtection="1">
      <alignment horizontal="left"/>
    </xf>
    <xf numFmtId="14" fontId="29" fillId="3" borderId="11" xfId="0" applyNumberFormat="1" applyFont="1" applyFill="1" applyBorder="1" applyAlignment="1" applyProtection="1">
      <alignment horizontal="center" vertical="center"/>
    </xf>
    <xf numFmtId="0" fontId="4" fillId="5" borderId="1"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13" fillId="5" borderId="27" xfId="0" applyFont="1" applyFill="1" applyBorder="1" applyAlignment="1" applyProtection="1">
      <alignment horizontal="center" vertical="center"/>
      <protection locked="0"/>
    </xf>
    <xf numFmtId="0" fontId="9" fillId="0" borderId="1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7" fillId="8" borderId="10" xfId="0" applyFont="1" applyFill="1" applyBorder="1" applyAlignment="1" applyProtection="1">
      <alignment horizontal="left" vertical="center"/>
      <protection hidden="1"/>
    </xf>
    <xf numFmtId="0" fontId="7" fillId="8" borderId="0" xfId="0" applyFont="1" applyFill="1" applyBorder="1" applyAlignment="1" applyProtection="1">
      <alignment horizontal="left" vertical="center"/>
      <protection hidden="1"/>
    </xf>
    <xf numFmtId="0" fontId="7" fillId="8" borderId="11" xfId="0" applyFont="1" applyFill="1" applyBorder="1" applyAlignment="1" applyProtection="1">
      <alignment horizontal="left" vertical="center"/>
      <protection hidden="1"/>
    </xf>
    <xf numFmtId="0" fontId="9" fillId="0" borderId="7"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9" xfId="0" applyFont="1" applyBorder="1" applyAlignment="1" applyProtection="1">
      <alignment horizontal="left" vertical="center" wrapText="1"/>
      <protection hidden="1"/>
    </xf>
    <xf numFmtId="0" fontId="9" fillId="0" borderId="23" xfId="0" applyFont="1" applyBorder="1" applyAlignment="1" applyProtection="1">
      <alignment horizontal="left" vertical="center" wrapText="1"/>
      <protection hidden="1"/>
    </xf>
    <xf numFmtId="0" fontId="9" fillId="0" borderId="24" xfId="0" applyFont="1" applyBorder="1" applyAlignment="1" applyProtection="1">
      <alignment horizontal="left" vertical="center" wrapText="1"/>
      <protection hidden="1"/>
    </xf>
    <xf numFmtId="0" fontId="9" fillId="0" borderId="25" xfId="0" applyFont="1" applyBorder="1" applyAlignment="1" applyProtection="1">
      <alignment horizontal="left" vertical="center" wrapText="1"/>
      <protection hidden="1"/>
    </xf>
    <xf numFmtId="0" fontId="3" fillId="4" borderId="33" xfId="0" applyFont="1" applyFill="1" applyBorder="1" applyAlignment="1" applyProtection="1">
      <alignment horizontal="center"/>
    </xf>
    <xf numFmtId="0" fontId="3" fillId="4" borderId="34" xfId="0" applyFont="1" applyFill="1" applyBorder="1" applyAlignment="1" applyProtection="1">
      <alignment horizontal="center"/>
    </xf>
    <xf numFmtId="0" fontId="3" fillId="4" borderId="35" xfId="0" applyFont="1" applyFill="1" applyBorder="1" applyAlignment="1" applyProtection="1">
      <alignment horizontal="center"/>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8" fillId="6" borderId="1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8" fillId="6" borderId="11" xfId="0" applyFont="1" applyFill="1" applyBorder="1" applyAlignment="1" applyProtection="1">
      <alignment horizontal="center" vertical="center"/>
    </xf>
    <xf numFmtId="0" fontId="3" fillId="4" borderId="21"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36" xfId="0" applyFont="1" applyFill="1" applyBorder="1" applyAlignment="1" applyProtection="1">
      <alignment horizontal="center"/>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1" xfId="0" applyFont="1" applyFill="1" applyBorder="1" applyAlignment="1" applyProtection="1">
      <alignment horizontal="left" vertical="top" wrapText="1"/>
      <protection locked="0"/>
    </xf>
    <xf numFmtId="0" fontId="12" fillId="5" borderId="23" xfId="0" applyFont="1" applyFill="1" applyBorder="1" applyAlignment="1" applyProtection="1">
      <alignment horizontal="left" vertical="top" wrapText="1"/>
      <protection locked="0"/>
    </xf>
    <xf numFmtId="0" fontId="12" fillId="5" borderId="24" xfId="0" applyFont="1" applyFill="1" applyBorder="1" applyAlignment="1" applyProtection="1">
      <alignment horizontal="left" vertical="top" wrapText="1"/>
      <protection locked="0"/>
    </xf>
    <xf numFmtId="0" fontId="12" fillId="5" borderId="25" xfId="0" applyFont="1" applyFill="1" applyBorder="1" applyAlignment="1" applyProtection="1">
      <alignment horizontal="left" vertical="top" wrapText="1"/>
      <protection locked="0"/>
    </xf>
    <xf numFmtId="14" fontId="27" fillId="3" borderId="0" xfId="0" applyNumberFormat="1" applyFont="1" applyFill="1" applyBorder="1" applyAlignment="1" applyProtection="1">
      <alignment horizontal="center" vertical="center"/>
    </xf>
    <xf numFmtId="14" fontId="27" fillId="3" borderId="6" xfId="0" applyNumberFormat="1" applyFont="1" applyFill="1" applyBorder="1" applyAlignment="1" applyProtection="1">
      <alignment horizontal="center" vertical="center"/>
    </xf>
    <xf numFmtId="0" fontId="28" fillId="3" borderId="0" xfId="0" applyFont="1" applyFill="1" applyBorder="1" applyAlignment="1" applyProtection="1">
      <alignment horizontal="center" vertical="center"/>
    </xf>
    <xf numFmtId="0" fontId="28" fillId="3" borderId="11" xfId="0" applyFont="1" applyFill="1" applyBorder="1" applyAlignment="1" applyProtection="1">
      <alignment horizontal="center" vertical="center"/>
    </xf>
    <xf numFmtId="0" fontId="22" fillId="2" borderId="32" xfId="0" applyFont="1" applyFill="1" applyBorder="1" applyAlignment="1" applyProtection="1">
      <alignment horizontal="center" vertical="center" wrapText="1"/>
    </xf>
    <xf numFmtId="0" fontId="22" fillId="2" borderId="30" xfId="0" applyFont="1" applyFill="1" applyBorder="1" applyAlignment="1" applyProtection="1">
      <alignment horizontal="center" vertical="center" wrapText="1"/>
    </xf>
    <xf numFmtId="0" fontId="22" fillId="2" borderId="31" xfId="0" applyFont="1" applyFill="1" applyBorder="1" applyAlignment="1" applyProtection="1">
      <alignment horizontal="center" vertical="center" wrapText="1"/>
    </xf>
    <xf numFmtId="0" fontId="12" fillId="5" borderId="14" xfId="0" applyFont="1" applyFill="1" applyBorder="1" applyAlignment="1" applyProtection="1">
      <alignment horizontal="left" vertical="center" wrapText="1"/>
      <protection locked="0"/>
    </xf>
    <xf numFmtId="0" fontId="12" fillId="5" borderId="22" xfId="0" applyFont="1" applyFill="1" applyBorder="1" applyAlignment="1" applyProtection="1">
      <alignment horizontal="left" vertical="center" wrapText="1"/>
      <protection locked="0"/>
    </xf>
    <xf numFmtId="0" fontId="14" fillId="4" borderId="12"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12" fillId="5" borderId="12"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4" borderId="19" xfId="0" applyFont="1" applyFill="1" applyBorder="1" applyAlignment="1" applyProtection="1">
      <alignment horizontal="left" vertical="center" wrapText="1"/>
    </xf>
    <xf numFmtId="0" fontId="14" fillId="4" borderId="2" xfId="0" applyFont="1" applyFill="1" applyBorder="1" applyAlignment="1" applyProtection="1">
      <alignment horizontal="left" vertical="center" wrapText="1"/>
    </xf>
    <xf numFmtId="0" fontId="14" fillId="4" borderId="20" xfId="0" applyFont="1" applyFill="1" applyBorder="1" applyAlignment="1" applyProtection="1">
      <alignment horizontal="left" vertical="center" wrapText="1"/>
    </xf>
    <xf numFmtId="0" fontId="12" fillId="0" borderId="12" xfId="0" applyFont="1" applyBorder="1" applyAlignment="1">
      <alignment horizontal="left"/>
    </xf>
    <xf numFmtId="0" fontId="12" fillId="0" borderId="4" xfId="0" applyFont="1" applyBorder="1" applyAlignment="1">
      <alignment horizontal="left"/>
    </xf>
    <xf numFmtId="0" fontId="12" fillId="0" borderId="12"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0" fillId="10" borderId="18" xfId="0" applyFill="1" applyBorder="1" applyAlignment="1" applyProtection="1">
      <alignment horizontal="center"/>
      <protection locked="0"/>
    </xf>
    <xf numFmtId="0" fontId="0" fillId="10" borderId="13" xfId="0" applyFill="1" applyBorder="1" applyAlignment="1" applyProtection="1">
      <alignment horizontal="center"/>
      <protection locked="0"/>
    </xf>
    <xf numFmtId="0" fontId="13" fillId="5" borderId="12" xfId="0" applyFont="1" applyFill="1" applyBorder="1" applyAlignment="1" applyProtection="1">
      <alignment horizontal="left" vertical="center"/>
      <protection locked="0"/>
    </xf>
    <xf numFmtId="0" fontId="13" fillId="5" borderId="5"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13" fillId="5" borderId="3"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4" fillId="4" borderId="7" xfId="0" applyFont="1" applyFill="1" applyBorder="1" applyAlignment="1" applyProtection="1">
      <alignment horizontal="left" vertical="top" wrapText="1"/>
    </xf>
    <xf numFmtId="0" fontId="14" fillId="4" borderId="8" xfId="0" applyFont="1" applyFill="1" applyBorder="1" applyAlignment="1" applyProtection="1">
      <alignment horizontal="left" vertical="top" wrapText="1"/>
    </xf>
    <xf numFmtId="0" fontId="14" fillId="4" borderId="9" xfId="0" applyFont="1" applyFill="1" applyBorder="1" applyAlignment="1" applyProtection="1">
      <alignment horizontal="left" vertical="top" wrapText="1"/>
    </xf>
    <xf numFmtId="0" fontId="12" fillId="5" borderId="10" xfId="0" applyFont="1" applyFill="1" applyBorder="1" applyAlignment="1" applyProtection="1">
      <alignment horizontal="center" vertical="top" wrapText="1"/>
      <protection locked="0"/>
    </xf>
    <xf numFmtId="0" fontId="12" fillId="5" borderId="0" xfId="0" applyFont="1" applyFill="1" applyBorder="1" applyAlignment="1" applyProtection="1">
      <alignment horizontal="center" vertical="top" wrapText="1"/>
      <protection locked="0"/>
    </xf>
    <xf numFmtId="0" fontId="12" fillId="5" borderId="11" xfId="0" applyFont="1" applyFill="1" applyBorder="1" applyAlignment="1" applyProtection="1">
      <alignment horizontal="center" vertical="top" wrapText="1"/>
      <protection locked="0"/>
    </xf>
    <xf numFmtId="0" fontId="12" fillId="5" borderId="23" xfId="0" applyFont="1" applyFill="1" applyBorder="1" applyAlignment="1" applyProtection="1">
      <alignment horizontal="center" vertical="top" wrapText="1"/>
      <protection locked="0"/>
    </xf>
    <xf numFmtId="0" fontId="12" fillId="5" borderId="24" xfId="0" applyFont="1" applyFill="1" applyBorder="1" applyAlignment="1" applyProtection="1">
      <alignment horizontal="center" vertical="top" wrapText="1"/>
      <protection locked="0"/>
    </xf>
    <xf numFmtId="0" fontId="12" fillId="5" borderId="25" xfId="0" applyFont="1" applyFill="1" applyBorder="1" applyAlignment="1" applyProtection="1">
      <alignment horizontal="center" vertical="top" wrapText="1"/>
      <protection locked="0"/>
    </xf>
    <xf numFmtId="0" fontId="2" fillId="2" borderId="8"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14" fontId="27" fillId="3" borderId="0" xfId="0" applyNumberFormat="1" applyFont="1" applyFill="1" applyBorder="1" applyAlignment="1" applyProtection="1">
      <alignment horizontal="left" vertical="center"/>
    </xf>
    <xf numFmtId="14" fontId="27" fillId="3" borderId="24" xfId="0" applyNumberFormat="1" applyFont="1" applyFill="1" applyBorder="1" applyAlignment="1" applyProtection="1">
      <alignment horizontal="left" vertical="center"/>
    </xf>
    <xf numFmtId="0" fontId="22" fillId="2" borderId="8"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10" fillId="5" borderId="3"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10" fillId="4" borderId="6"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xf>
    <xf numFmtId="0" fontId="22" fillId="2" borderId="10" xfId="0" applyFont="1" applyFill="1" applyBorder="1" applyAlignment="1" applyProtection="1">
      <alignment horizontal="center" vertical="center" wrapText="1"/>
    </xf>
    <xf numFmtId="0" fontId="13" fillId="5" borderId="14" xfId="0" applyFont="1" applyFill="1" applyBorder="1" applyAlignment="1" applyProtection="1">
      <alignment horizontal="center" vertical="center"/>
      <protection locked="0"/>
    </xf>
    <xf numFmtId="0" fontId="13" fillId="5" borderId="15" xfId="0" applyFont="1" applyFill="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7" fillId="8" borderId="41" xfId="0" applyFont="1" applyFill="1" applyBorder="1" applyAlignment="1" applyProtection="1">
      <alignment horizontal="center" vertical="center"/>
    </xf>
    <xf numFmtId="0" fontId="7" fillId="8" borderId="40" xfId="0" applyFont="1" applyFill="1" applyBorder="1" applyAlignment="1" applyProtection="1">
      <alignment horizontal="center" vertical="center"/>
    </xf>
    <xf numFmtId="0" fontId="7" fillId="8" borderId="39" xfId="0" applyFont="1" applyFill="1" applyBorder="1" applyAlignment="1" applyProtection="1">
      <alignment horizontal="center" vertical="center"/>
    </xf>
    <xf numFmtId="0" fontId="7" fillId="8" borderId="30" xfId="0" applyFont="1" applyFill="1" applyBorder="1" applyAlignment="1" applyProtection="1">
      <alignment horizontal="center" vertical="center"/>
    </xf>
    <xf numFmtId="0" fontId="7" fillId="8" borderId="32" xfId="0" applyFont="1" applyFill="1" applyBorder="1" applyAlignment="1" applyProtection="1">
      <alignment horizontal="center" vertical="center"/>
    </xf>
    <xf numFmtId="0" fontId="10" fillId="4" borderId="21" xfId="0" applyFont="1" applyFill="1" applyBorder="1" applyAlignment="1" applyProtection="1">
      <alignment horizontal="center" vertical="center" wrapText="1"/>
    </xf>
    <xf numFmtId="0" fontId="13" fillId="5" borderId="12" xfId="0" applyFont="1" applyFill="1" applyBorder="1" applyAlignment="1" applyProtection="1">
      <alignment horizontal="center" vertical="center"/>
      <protection locked="0"/>
    </xf>
    <xf numFmtId="0" fontId="13" fillId="5" borderId="19"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43" xfId="0" applyFont="1" applyFill="1" applyBorder="1" applyAlignment="1" applyProtection="1">
      <alignment horizontal="center" vertical="center"/>
      <protection locked="0"/>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5" fillId="6" borderId="44" xfId="0" applyFont="1" applyFill="1" applyBorder="1" applyAlignment="1" applyProtection="1">
      <alignment horizontal="left" vertical="center" wrapText="1"/>
    </xf>
    <xf numFmtId="0" fontId="5" fillId="6" borderId="45" xfId="0" applyFont="1" applyFill="1" applyBorder="1" applyAlignment="1" applyProtection="1">
      <alignment horizontal="left" vertical="center" wrapText="1"/>
    </xf>
    <xf numFmtId="0" fontId="5" fillId="6" borderId="46"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7" fillId="8" borderId="10"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1" xfId="0" applyFont="1" applyFill="1" applyBorder="1" applyAlignment="1" applyProtection="1">
      <alignment horizontal="left" vertical="center" wrapText="1"/>
    </xf>
    <xf numFmtId="0" fontId="13" fillId="5" borderId="26" xfId="0" applyFont="1" applyFill="1" applyBorder="1" applyAlignment="1" applyProtection="1">
      <alignment horizontal="center" vertical="center"/>
      <protection locked="0"/>
    </xf>
    <xf numFmtId="0" fontId="13" fillId="5" borderId="27"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4" fillId="4" borderId="7" xfId="0" applyFont="1" applyFill="1" applyBorder="1" applyAlignment="1" applyProtection="1">
      <alignment horizontal="left" vertical="center" wrapText="1"/>
    </xf>
    <xf numFmtId="0" fontId="14" fillId="4" borderId="8" xfId="0" applyFont="1" applyFill="1" applyBorder="1" applyAlignment="1" applyProtection="1">
      <alignment horizontal="left" vertical="center" wrapText="1"/>
    </xf>
    <xf numFmtId="0" fontId="14" fillId="4" borderId="9" xfId="0" applyFont="1" applyFill="1" applyBorder="1" applyAlignment="1" applyProtection="1">
      <alignment horizontal="left" vertical="center" wrapText="1"/>
    </xf>
    <xf numFmtId="0" fontId="19" fillId="8" borderId="30" xfId="0" applyFont="1" applyFill="1" applyBorder="1" applyAlignment="1" applyProtection="1">
      <alignment horizontal="center" vertical="center"/>
    </xf>
    <xf numFmtId="0" fontId="19" fillId="8" borderId="39" xfId="0" applyFont="1" applyFill="1" applyBorder="1" applyAlignment="1" applyProtection="1">
      <alignment horizontal="center" vertical="center"/>
    </xf>
  </cellXfs>
  <cellStyles count="1">
    <cellStyle name="Normal" xfId="0" builtinId="0"/>
  </cellStyles>
  <dxfs count="4">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twoCellAnchor editAs="oneCell">
    <xdr:from>
      <xdr:col>1</xdr:col>
      <xdr:colOff>9525</xdr:colOff>
      <xdr:row>1</xdr:row>
      <xdr:rowOff>47625</xdr:rowOff>
    </xdr:from>
    <xdr:to>
      <xdr:col>2</xdr:col>
      <xdr:colOff>142875</xdr:colOff>
      <xdr:row>4</xdr:row>
      <xdr:rowOff>161925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90500"/>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tabSelected="1" topLeftCell="A29" workbookViewId="0">
      <selection activeCell="L13" sqref="L13"/>
    </sheetView>
  </sheetViews>
  <sheetFormatPr baseColWidth="10" defaultColWidth="9.140625" defaultRowHeight="30" customHeight="1" x14ac:dyDescent="0.25"/>
  <cols>
    <col min="1" max="1" width="1.5703125" style="1" customWidth="1"/>
    <col min="2" max="2" width="42.42578125" style="3" customWidth="1"/>
    <col min="3" max="3" width="21.5703125" style="1" customWidth="1"/>
    <col min="4" max="4" width="32" style="1" customWidth="1"/>
    <col min="5" max="5" width="14" style="1" customWidth="1"/>
    <col min="6" max="6" width="13.5703125" style="1" customWidth="1"/>
    <col min="7" max="7" width="23.140625" style="1" customWidth="1"/>
    <col min="8" max="8" width="26.85546875" style="1" customWidth="1"/>
    <col min="9" max="9" width="18.5703125" style="1" customWidth="1"/>
    <col min="10" max="10" width="16.5703125" style="1" customWidth="1"/>
    <col min="11" max="16384" width="9.140625" style="1"/>
  </cols>
  <sheetData>
    <row r="1" spans="2:10" ht="11.25" customHeight="1" thickBot="1" x14ac:dyDescent="0.3">
      <c r="B1" s="1"/>
    </row>
    <row r="2" spans="2:10" ht="30" customHeight="1" x14ac:dyDescent="0.3">
      <c r="B2" s="5"/>
      <c r="C2" s="6"/>
      <c r="D2" s="6"/>
      <c r="E2" s="6"/>
      <c r="F2" s="6"/>
      <c r="G2" s="6"/>
      <c r="H2" s="6"/>
      <c r="I2" s="6"/>
      <c r="J2" s="7"/>
    </row>
    <row r="3" spans="2:10" ht="18.75" customHeight="1" x14ac:dyDescent="0.3">
      <c r="B3" s="8"/>
      <c r="C3" s="9" t="s">
        <v>0</v>
      </c>
      <c r="D3" s="9"/>
      <c r="E3" s="9"/>
      <c r="F3" s="9"/>
      <c r="G3" s="9"/>
      <c r="H3" s="9"/>
      <c r="I3" s="9"/>
      <c r="J3" s="10"/>
    </row>
    <row r="4" spans="2:10" ht="17.25" customHeight="1" x14ac:dyDescent="0.3">
      <c r="B4" s="8"/>
      <c r="C4" s="9" t="s">
        <v>123</v>
      </c>
      <c r="D4" s="9"/>
      <c r="E4" s="9"/>
      <c r="F4" s="9"/>
      <c r="G4" s="9"/>
      <c r="H4" s="9"/>
      <c r="I4" s="9"/>
      <c r="J4" s="10"/>
    </row>
    <row r="5" spans="2:10" ht="15.75" customHeight="1" x14ac:dyDescent="0.3">
      <c r="B5" s="8"/>
      <c r="C5" s="9"/>
      <c r="D5" s="9"/>
      <c r="E5" s="9"/>
      <c r="F5" s="9"/>
      <c r="G5" s="9"/>
      <c r="H5" s="9"/>
      <c r="I5" s="9"/>
      <c r="J5" s="10"/>
    </row>
    <row r="6" spans="2:10" s="2" customFormat="1" ht="38.25" customHeight="1" x14ac:dyDescent="0.25">
      <c r="B6" s="13" t="s">
        <v>16</v>
      </c>
      <c r="C6" s="14"/>
      <c r="D6" s="14"/>
      <c r="E6" s="14"/>
      <c r="F6" s="14"/>
      <c r="G6" s="14"/>
      <c r="H6" s="14"/>
      <c r="I6" s="14"/>
      <c r="J6" s="70"/>
    </row>
    <row r="7" spans="2:10" s="2" customFormat="1" ht="23.25" customHeight="1" thickBot="1" x14ac:dyDescent="0.3">
      <c r="B7" s="184" t="s">
        <v>17</v>
      </c>
      <c r="C7" s="185"/>
      <c r="D7" s="185"/>
      <c r="E7" s="185"/>
      <c r="F7" s="185"/>
      <c r="G7" s="185"/>
      <c r="H7" s="185"/>
      <c r="I7" s="185"/>
      <c r="J7" s="186"/>
    </row>
    <row r="8" spans="2:10" s="15" customFormat="1" ht="30" customHeight="1" x14ac:dyDescent="0.25">
      <c r="B8" s="187" t="s">
        <v>18</v>
      </c>
      <c r="C8" s="188"/>
      <c r="D8" s="188"/>
      <c r="E8" s="188"/>
      <c r="F8" s="188"/>
      <c r="G8" s="188"/>
      <c r="H8" s="188"/>
      <c r="I8" s="188"/>
      <c r="J8" s="189"/>
    </row>
    <row r="9" spans="2:10" s="15" customFormat="1" ht="30" customHeight="1" x14ac:dyDescent="0.25">
      <c r="B9" s="181" t="s">
        <v>19</v>
      </c>
      <c r="C9" s="182"/>
      <c r="D9" s="182"/>
      <c r="E9" s="182"/>
      <c r="F9" s="182"/>
      <c r="G9" s="182"/>
      <c r="H9" s="182"/>
      <c r="I9" s="182"/>
      <c r="J9" s="183"/>
    </row>
    <row r="10" spans="2:10" s="15" customFormat="1" ht="30" customHeight="1" x14ac:dyDescent="0.25">
      <c r="B10" s="181" t="s">
        <v>20</v>
      </c>
      <c r="C10" s="182"/>
      <c r="D10" s="182"/>
      <c r="E10" s="182"/>
      <c r="F10" s="182"/>
      <c r="G10" s="182"/>
      <c r="H10" s="182"/>
      <c r="I10" s="182"/>
      <c r="J10" s="183"/>
    </row>
    <row r="11" spans="2:10" s="15" customFormat="1" ht="30" customHeight="1" x14ac:dyDescent="0.25">
      <c r="B11" s="181" t="s">
        <v>21</v>
      </c>
      <c r="C11" s="182"/>
      <c r="D11" s="182"/>
      <c r="E11" s="182"/>
      <c r="F11" s="182"/>
      <c r="G11" s="182"/>
      <c r="H11" s="182"/>
      <c r="I11" s="182"/>
      <c r="J11" s="183"/>
    </row>
    <row r="12" spans="2:10" s="15" customFormat="1" ht="30" customHeight="1" x14ac:dyDescent="0.25">
      <c r="B12" s="181" t="s">
        <v>22</v>
      </c>
      <c r="C12" s="182"/>
      <c r="D12" s="182"/>
      <c r="E12" s="182"/>
      <c r="F12" s="182"/>
      <c r="G12" s="182"/>
      <c r="H12" s="182"/>
      <c r="I12" s="182"/>
      <c r="J12" s="183"/>
    </row>
    <row r="13" spans="2:10" s="15" customFormat="1" ht="45.75" customHeight="1" x14ac:dyDescent="0.25">
      <c r="B13" s="181" t="s">
        <v>23</v>
      </c>
      <c r="C13" s="182"/>
      <c r="D13" s="182"/>
      <c r="E13" s="182"/>
      <c r="F13" s="182"/>
      <c r="G13" s="182"/>
      <c r="H13" s="182"/>
      <c r="I13" s="182"/>
      <c r="J13" s="183"/>
    </row>
    <row r="14" spans="2:10" s="15" customFormat="1" ht="30" customHeight="1" x14ac:dyDescent="0.25">
      <c r="B14" s="181" t="s">
        <v>24</v>
      </c>
      <c r="C14" s="182"/>
      <c r="D14" s="182"/>
      <c r="E14" s="182"/>
      <c r="F14" s="182"/>
      <c r="G14" s="182"/>
      <c r="H14" s="182"/>
      <c r="I14" s="182"/>
      <c r="J14" s="183"/>
    </row>
    <row r="15" spans="2:10" s="15" customFormat="1" ht="30" customHeight="1" x14ac:dyDescent="0.25">
      <c r="B15" s="181" t="s">
        <v>25</v>
      </c>
      <c r="C15" s="182"/>
      <c r="D15" s="182"/>
      <c r="E15" s="182"/>
      <c r="F15" s="182"/>
      <c r="G15" s="182"/>
      <c r="H15" s="182"/>
      <c r="I15" s="182"/>
      <c r="J15" s="183"/>
    </row>
    <row r="16" spans="2:10" s="15" customFormat="1" ht="30" customHeight="1" x14ac:dyDescent="0.25">
      <c r="B16" s="181" t="s">
        <v>26</v>
      </c>
      <c r="C16" s="182"/>
      <c r="D16" s="182"/>
      <c r="E16" s="182"/>
      <c r="F16" s="182"/>
      <c r="G16" s="182"/>
      <c r="H16" s="182"/>
      <c r="I16" s="182"/>
      <c r="J16" s="183"/>
    </row>
    <row r="17" spans="2:10" s="15" customFormat="1" ht="50.25" customHeight="1" x14ac:dyDescent="0.25">
      <c r="B17" s="181" t="s">
        <v>27</v>
      </c>
      <c r="C17" s="182"/>
      <c r="D17" s="182"/>
      <c r="E17" s="182"/>
      <c r="F17" s="182"/>
      <c r="G17" s="182"/>
      <c r="H17" s="182"/>
      <c r="I17" s="182"/>
      <c r="J17" s="183"/>
    </row>
    <row r="18" spans="2:10" s="15" customFormat="1" ht="30" customHeight="1" x14ac:dyDescent="0.25">
      <c r="B18" s="181" t="s">
        <v>28</v>
      </c>
      <c r="C18" s="182"/>
      <c r="D18" s="182"/>
      <c r="E18" s="182"/>
      <c r="F18" s="182"/>
      <c r="G18" s="182"/>
      <c r="H18" s="182"/>
      <c r="I18" s="182"/>
      <c r="J18" s="183"/>
    </row>
    <row r="19" spans="2:10" s="15" customFormat="1" ht="41.25" customHeight="1" x14ac:dyDescent="0.25">
      <c r="B19" s="181" t="s">
        <v>29</v>
      </c>
      <c r="C19" s="182"/>
      <c r="D19" s="182"/>
      <c r="E19" s="182"/>
      <c r="F19" s="182"/>
      <c r="G19" s="182"/>
      <c r="H19" s="182"/>
      <c r="I19" s="182"/>
      <c r="J19" s="183"/>
    </row>
    <row r="20" spans="2:10" s="15" customFormat="1" ht="30" customHeight="1" thickBot="1" x14ac:dyDescent="0.3">
      <c r="B20" s="190" t="s">
        <v>30</v>
      </c>
      <c r="C20" s="191"/>
      <c r="D20" s="191"/>
      <c r="E20" s="191"/>
      <c r="F20" s="191"/>
      <c r="G20" s="191"/>
      <c r="H20" s="191"/>
      <c r="I20" s="191"/>
      <c r="J20" s="192"/>
    </row>
  </sheetData>
  <sheetProtection algorithmName="SHA-512" hashValue="gCXsn+cqZ2ZxKqqnImgzipoHHELbRWlE0Cd8D/StWyGyQ48fMQbyk0BBXxEGrW8R2dL24fGaWEBqaYgpOQAGNA==" saltValue="E/FL5QcuPxz0dBmjLrbTKA==" spinCount="100000" sheet="1" objects="1" scenarios="1" selectLockedCells="1"/>
  <mergeCells count="14">
    <mergeCell ref="B19:J19"/>
    <mergeCell ref="B20:J20"/>
    <mergeCell ref="B14:J14"/>
    <mergeCell ref="B15:J15"/>
    <mergeCell ref="B16:J16"/>
    <mergeCell ref="B17:J17"/>
    <mergeCell ref="B18:J18"/>
    <mergeCell ref="B13:J13"/>
    <mergeCell ref="B7:J7"/>
    <mergeCell ref="B8:J8"/>
    <mergeCell ref="B9:J9"/>
    <mergeCell ref="B10:J10"/>
    <mergeCell ref="B11:J11"/>
    <mergeCell ref="B12:J1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workbookViewId="0">
      <selection activeCell="B14" sqref="B14:D14"/>
    </sheetView>
  </sheetViews>
  <sheetFormatPr baseColWidth="10" defaultColWidth="9.140625" defaultRowHeight="30" customHeight="1" x14ac:dyDescent="0.25"/>
  <cols>
    <col min="1" max="1" width="2.5703125" style="72" customWidth="1"/>
    <col min="2" max="2" width="39" style="71" customWidth="1"/>
    <col min="3" max="3" width="57.7109375" style="72" customWidth="1"/>
    <col min="4" max="4" width="52.85546875" style="72" customWidth="1"/>
    <col min="5" max="5" width="0" style="72" hidden="1" customWidth="1"/>
    <col min="6" max="6" width="9.140625" style="72" hidden="1" customWidth="1"/>
    <col min="7" max="7" width="9.140625" style="72" customWidth="1"/>
    <col min="8" max="16384" width="9.140625" style="72"/>
  </cols>
  <sheetData>
    <row r="1" spans="2:6" ht="11.25" customHeight="1" thickBot="1" x14ac:dyDescent="0.3"/>
    <row r="2" spans="2:6" ht="30" customHeight="1" x14ac:dyDescent="0.3">
      <c r="B2" s="73"/>
      <c r="C2" s="74" t="s">
        <v>0</v>
      </c>
      <c r="D2" s="75"/>
      <c r="E2" s="202" t="s">
        <v>142</v>
      </c>
      <c r="F2" s="203"/>
    </row>
    <row r="3" spans="2:6" ht="18.75" customHeight="1" x14ac:dyDescent="0.3">
      <c r="B3" s="76"/>
      <c r="C3" s="77"/>
      <c r="D3" s="78"/>
      <c r="E3" s="204"/>
      <c r="F3" s="205"/>
    </row>
    <row r="4" spans="2:6" ht="17.25" customHeight="1" x14ac:dyDescent="0.3">
      <c r="B4" s="76"/>
      <c r="C4" s="77" t="s">
        <v>123</v>
      </c>
      <c r="D4" s="78"/>
      <c r="E4" s="204"/>
      <c r="F4" s="205"/>
    </row>
    <row r="5" spans="2:6" ht="15.75" customHeight="1" thickBot="1" x14ac:dyDescent="0.35">
      <c r="B5" s="76"/>
      <c r="C5" s="77"/>
      <c r="D5" s="78"/>
      <c r="E5" s="204"/>
      <c r="F5" s="205"/>
    </row>
    <row r="6" spans="2:6" ht="30.75" customHeight="1" x14ac:dyDescent="0.25">
      <c r="B6" s="206" t="s">
        <v>7</v>
      </c>
      <c r="C6" s="207"/>
      <c r="D6" s="208"/>
      <c r="E6" s="136" t="s">
        <v>143</v>
      </c>
      <c r="F6" s="137">
        <f>TOTAL_A</f>
        <v>0</v>
      </c>
    </row>
    <row r="7" spans="2:6" ht="30" customHeight="1" x14ac:dyDescent="0.3">
      <c r="B7" s="79" t="s">
        <v>1</v>
      </c>
      <c r="C7" s="80" t="s">
        <v>2</v>
      </c>
      <c r="D7" s="81" t="s">
        <v>3</v>
      </c>
      <c r="E7" s="138" t="s">
        <v>144</v>
      </c>
      <c r="F7" s="139">
        <f>TOTAL_B</f>
        <v>0</v>
      </c>
    </row>
    <row r="8" spans="2:6" ht="30" customHeight="1" x14ac:dyDescent="0.25">
      <c r="B8" s="11"/>
      <c r="C8" s="4"/>
      <c r="D8" s="12"/>
      <c r="E8" s="140" t="s">
        <v>145</v>
      </c>
      <c r="F8" s="141">
        <f>TOTAL_C</f>
        <v>0</v>
      </c>
    </row>
    <row r="9" spans="2:6" ht="30" customHeight="1" thickBot="1" x14ac:dyDescent="0.35">
      <c r="B9" s="79" t="s">
        <v>4</v>
      </c>
      <c r="C9" s="80" t="s">
        <v>5</v>
      </c>
      <c r="D9" s="81" t="s">
        <v>32</v>
      </c>
      <c r="E9" s="142" t="s">
        <v>146</v>
      </c>
      <c r="F9" s="143">
        <f>SUM(TOTAL_A,TOTAL_B,TOTAL_C)</f>
        <v>0</v>
      </c>
    </row>
    <row r="10" spans="2:6" s="82" customFormat="1" ht="30" customHeight="1" x14ac:dyDescent="0.25">
      <c r="B10" s="34"/>
      <c r="C10" s="35"/>
      <c r="D10" s="36"/>
    </row>
    <row r="11" spans="2:6" ht="30" customHeight="1" x14ac:dyDescent="0.3">
      <c r="B11" s="83" t="s">
        <v>73</v>
      </c>
      <c r="C11" s="84" t="s">
        <v>74</v>
      </c>
      <c r="D11" s="85" t="s">
        <v>6</v>
      </c>
    </row>
    <row r="12" spans="2:6" s="82" customFormat="1" ht="30" customHeight="1" x14ac:dyDescent="0.25">
      <c r="B12" s="38"/>
      <c r="C12" s="37"/>
      <c r="D12" s="39"/>
    </row>
    <row r="13" spans="2:6" ht="30" customHeight="1" x14ac:dyDescent="0.3">
      <c r="B13" s="209" t="s">
        <v>31</v>
      </c>
      <c r="C13" s="210"/>
      <c r="D13" s="211"/>
    </row>
    <row r="14" spans="2:6" s="82" customFormat="1" ht="30" customHeight="1" thickBot="1" x14ac:dyDescent="0.3">
      <c r="B14" s="212"/>
      <c r="C14" s="213"/>
      <c r="D14" s="214"/>
    </row>
    <row r="15" spans="2:6" s="82" customFormat="1" ht="30" customHeight="1" x14ac:dyDescent="0.3">
      <c r="B15" s="215" t="s">
        <v>140</v>
      </c>
      <c r="C15" s="216"/>
      <c r="D15" s="217"/>
    </row>
    <row r="16" spans="2:6" ht="30" customHeight="1" thickBot="1" x14ac:dyDescent="0.3">
      <c r="B16" s="199"/>
      <c r="C16" s="200"/>
      <c r="D16" s="201"/>
    </row>
    <row r="17" spans="2:4" ht="30" customHeight="1" x14ac:dyDescent="0.3">
      <c r="B17" s="193" t="s">
        <v>141</v>
      </c>
      <c r="C17" s="194"/>
      <c r="D17" s="195"/>
    </row>
    <row r="18" spans="2:4" ht="30" customHeight="1" x14ac:dyDescent="0.25">
      <c r="B18" s="196"/>
      <c r="C18" s="197"/>
      <c r="D18" s="198"/>
    </row>
    <row r="19" spans="2:4" ht="30" customHeight="1" x14ac:dyDescent="0.25">
      <c r="B19" s="196"/>
      <c r="C19" s="197"/>
      <c r="D19" s="198"/>
    </row>
    <row r="20" spans="2:4" ht="30" customHeight="1" thickBot="1" x14ac:dyDescent="0.3">
      <c r="B20" s="199"/>
      <c r="C20" s="200"/>
      <c r="D20" s="201"/>
    </row>
  </sheetData>
  <sheetProtection algorithmName="SHA-512" hashValue="ZaDO162Y+3LEJ5D5ZvF5PkC1PO6WYLA4KFdI1ELP46whFKy0lU88zsWOh5IGFO2sdx/xMWWM7a3drgPz3EGhTw==" saltValue="Bpq/Kij1+wawtakFWg4xxA==" spinCount="100000" sheet="1" objects="1" scenarios="1" selectLockedCells="1"/>
  <mergeCells count="10">
    <mergeCell ref="B17:D17"/>
    <mergeCell ref="B18:D18"/>
    <mergeCell ref="B19:D19"/>
    <mergeCell ref="B20:D20"/>
    <mergeCell ref="E2:F5"/>
    <mergeCell ref="B6:D6"/>
    <mergeCell ref="B13:D13"/>
    <mergeCell ref="B14:D14"/>
    <mergeCell ref="B15:D15"/>
    <mergeCell ref="B16:D16"/>
  </mergeCells>
  <dataValidations count="3">
    <dataValidation type="list" allowBlank="1" showInputMessage="1" showErrorMessage="1" sqref="B12">
      <formula1>CURSO</formula1>
    </dataValidation>
    <dataValidation type="list" allowBlank="1" showInputMessage="1" showErrorMessage="1" sqref="B14">
      <formula1>PROGRAMA</formula1>
    </dataValidation>
    <dataValidation allowBlank="1" showInputMessage="1" showErrorMessage="1" promptTitle="Introduzca una fecha" prompt="Introduzca una fecha en formato dd/mm/aaaa" sqref="C12:D12"/>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9"/>
  <sheetViews>
    <sheetView topLeftCell="A29" workbookViewId="0">
      <selection activeCell="B37" sqref="B37:E39"/>
    </sheetView>
  </sheetViews>
  <sheetFormatPr baseColWidth="10" defaultColWidth="9.140625" defaultRowHeight="30" customHeight="1" x14ac:dyDescent="0.3"/>
  <cols>
    <col min="1" max="1" width="1.5703125" style="1" customWidth="1"/>
    <col min="2" max="2" width="34.42578125" style="3" customWidth="1"/>
    <col min="3" max="3" width="66" style="1" customWidth="1"/>
    <col min="4" max="4" width="18.28515625" style="1" customWidth="1"/>
    <col min="5" max="5" width="22.42578125" style="32" customWidth="1"/>
    <col min="6" max="7" width="17.5703125" style="124" hidden="1" customWidth="1"/>
    <col min="8" max="8" width="41" style="72" hidden="1" customWidth="1"/>
    <col min="9" max="16384" width="9.140625" style="1"/>
  </cols>
  <sheetData>
    <row r="1" spans="2:8" ht="11.25" customHeight="1" thickBot="1" x14ac:dyDescent="0.35">
      <c r="B1" s="1"/>
    </row>
    <row r="2" spans="2:8" ht="30" customHeight="1" x14ac:dyDescent="0.3">
      <c r="B2" s="5"/>
      <c r="C2" s="74" t="s">
        <v>0</v>
      </c>
      <c r="D2" s="74"/>
      <c r="E2" s="144"/>
      <c r="F2" s="241" t="s">
        <v>136</v>
      </c>
      <c r="G2" s="231" t="s">
        <v>137</v>
      </c>
      <c r="H2" s="231" t="s">
        <v>148</v>
      </c>
    </row>
    <row r="3" spans="2:8" ht="18.75" customHeight="1" x14ac:dyDescent="0.3">
      <c r="B3" s="8"/>
      <c r="C3" s="77" t="s">
        <v>123</v>
      </c>
      <c r="D3" s="77"/>
      <c r="E3" s="145"/>
      <c r="F3" s="242"/>
      <c r="G3" s="232"/>
      <c r="H3" s="232"/>
    </row>
    <row r="4" spans="2:8" ht="17.25" customHeight="1" x14ac:dyDescent="0.25">
      <c r="B4" s="8"/>
      <c r="C4" s="227" t="str">
        <f>CONCATENATE(IF(SOL_NOMBRE&lt;&gt;"",UPPER(SOL_NOMBRE),"")," ",UPPER(SOL_APELLIDOS),IF(SOL_NIF&lt;&gt;"", CONCATENATE(" ( ",    SOL_NIF," ) "),""))</f>
        <v xml:space="preserve"> </v>
      </c>
      <c r="D4" s="229" t="str">
        <f>IF( AND(SOL_FECHA_INI&lt;&gt;"",SOL_FECHA_FIN&lt;&gt;""),"Intervalo de fechas evaluable","")</f>
        <v/>
      </c>
      <c r="E4" s="230"/>
      <c r="F4" s="242"/>
      <c r="G4" s="232"/>
      <c r="H4" s="232"/>
    </row>
    <row r="5" spans="2:8" ht="15.75" customHeight="1" thickBot="1" x14ac:dyDescent="0.35">
      <c r="B5" s="8"/>
      <c r="C5" s="228"/>
      <c r="D5" s="146" t="str">
        <f>IF(ISBLANK(SOL_FECHA_INI),"",SOL_FECHA_INI)</f>
        <v/>
      </c>
      <c r="E5" s="147" t="str">
        <f>IF(ISBLANK(SOL_FECHA_FIN),"",SOL_FECHA_FIN+365)</f>
        <v/>
      </c>
      <c r="F5" s="125"/>
      <c r="G5" s="233"/>
      <c r="H5" s="233"/>
    </row>
    <row r="6" spans="2:8" s="2" customFormat="1" ht="38.25" customHeight="1" thickBot="1" x14ac:dyDescent="0.3">
      <c r="B6" s="16" t="s">
        <v>82</v>
      </c>
      <c r="C6" s="17"/>
      <c r="D6" s="17"/>
      <c r="E6" s="18" t="s">
        <v>8</v>
      </c>
      <c r="F6" s="126">
        <f>MIN(40,SUM(F7+F8+F9+F10+F27))</f>
        <v>0</v>
      </c>
      <c r="G6" s="127">
        <f>MIN(40,SUM(G7+G8+G9+G10+G27))</f>
        <v>0</v>
      </c>
      <c r="H6" s="155"/>
    </row>
    <row r="7" spans="2:8" ht="20.100000000000001" customHeight="1" x14ac:dyDescent="0.3">
      <c r="B7" s="246" t="s">
        <v>33</v>
      </c>
      <c r="C7" s="247"/>
      <c r="D7" s="86"/>
      <c r="E7" s="19"/>
      <c r="F7" s="128">
        <f>IF(OR(D7="",E7=""),0,VLOOKUP(D7,MSI_NO,2,FALSE))</f>
        <v>0</v>
      </c>
      <c r="G7" s="129">
        <f>F7</f>
        <v>0</v>
      </c>
      <c r="H7" s="156"/>
    </row>
    <row r="8" spans="2:8" ht="20.100000000000001" customHeight="1" x14ac:dyDescent="0.25">
      <c r="B8" s="248" t="s">
        <v>34</v>
      </c>
      <c r="C8" s="249"/>
      <c r="D8" s="87"/>
      <c r="E8" s="19"/>
      <c r="F8" s="128">
        <f>IF(OR(D8="",E8=""),0,VLOOKUP(D8,MSI_NO,2,FALSE))</f>
        <v>0</v>
      </c>
      <c r="G8" s="129">
        <f t="shared" ref="G8:G9" si="0">F8</f>
        <v>0</v>
      </c>
      <c r="H8" s="157"/>
    </row>
    <row r="9" spans="2:8" ht="20.100000000000001" customHeight="1" thickBot="1" x14ac:dyDescent="0.3">
      <c r="B9" s="248" t="s">
        <v>35</v>
      </c>
      <c r="C9" s="249"/>
      <c r="D9" s="87"/>
      <c r="E9" s="19"/>
      <c r="F9" s="128">
        <f>IF(OR(D9="",E9=""),0,VLOOKUP(D9,MSI_NO,2,FALSE))</f>
        <v>0</v>
      </c>
      <c r="G9" s="129">
        <f t="shared" si="0"/>
        <v>0</v>
      </c>
      <c r="H9" s="158"/>
    </row>
    <row r="10" spans="2:8" ht="20.100000000000001" customHeight="1" x14ac:dyDescent="0.25">
      <c r="B10" s="236" t="s">
        <v>36</v>
      </c>
      <c r="C10" s="237"/>
      <c r="D10" s="237"/>
      <c r="E10" s="238"/>
      <c r="F10" s="130">
        <f>MIN(12,SUM(F11+F15+F19+F23))</f>
        <v>0</v>
      </c>
      <c r="G10" s="131">
        <f>MIN(12,SUM(G11+G15+G19+G23))</f>
        <v>0</v>
      </c>
      <c r="H10" s="159"/>
    </row>
    <row r="11" spans="2:8" ht="18" customHeight="1" thickBot="1" x14ac:dyDescent="0.3">
      <c r="B11" s="248" t="s">
        <v>37</v>
      </c>
      <c r="C11" s="250"/>
      <c r="D11" s="31" t="s">
        <v>117</v>
      </c>
      <c r="E11" s="33" t="s">
        <v>59</v>
      </c>
      <c r="F11" s="132">
        <f>SUM(F12:F14)</f>
        <v>0</v>
      </c>
      <c r="G11" s="133">
        <f>SUM(G12:G14)</f>
        <v>0</v>
      </c>
      <c r="H11" s="159"/>
    </row>
    <row r="12" spans="2:8" s="88" customFormat="1" ht="18" customHeight="1" x14ac:dyDescent="0.25">
      <c r="B12" s="239"/>
      <c r="C12" s="240"/>
      <c r="D12" s="87"/>
      <c r="E12" s="19"/>
      <c r="F12" s="134">
        <f>ROUND(IF(AND(B12&lt;&gt;"",E12&lt;&gt;""),D12*(2.5/12),0),3)</f>
        <v>0</v>
      </c>
      <c r="G12" s="116">
        <f>F12</f>
        <v>0</v>
      </c>
      <c r="H12" s="160"/>
    </row>
    <row r="13" spans="2:8" s="88" customFormat="1" ht="18" customHeight="1" x14ac:dyDescent="0.25">
      <c r="B13" s="239"/>
      <c r="C13" s="240"/>
      <c r="D13" s="87"/>
      <c r="E13" s="19"/>
      <c r="F13" s="134">
        <f>ROUND(IF(AND(B13&lt;&gt;"",E13&lt;&gt;""),D13*(2.5/12),0),3)</f>
        <v>0</v>
      </c>
      <c r="G13" s="116">
        <f t="shared" ref="G13:G14" si="1">F13</f>
        <v>0</v>
      </c>
      <c r="H13" s="161"/>
    </row>
    <row r="14" spans="2:8" s="88" customFormat="1" ht="17.25" thickBot="1" x14ac:dyDescent="0.3">
      <c r="B14" s="239"/>
      <c r="C14" s="240"/>
      <c r="D14" s="87"/>
      <c r="E14" s="19"/>
      <c r="F14" s="134">
        <f>ROUND(IF(AND(B14&lt;&gt;"",E14&lt;&gt;""),D14*(2.5/12),0),3)</f>
        <v>0</v>
      </c>
      <c r="G14" s="116">
        <f t="shared" si="1"/>
        <v>0</v>
      </c>
      <c r="H14" s="162"/>
    </row>
    <row r="15" spans="2:8" ht="18" customHeight="1" x14ac:dyDescent="0.25">
      <c r="B15" s="248" t="s">
        <v>38</v>
      </c>
      <c r="C15" s="250"/>
      <c r="D15" s="31" t="s">
        <v>117</v>
      </c>
      <c r="E15" s="57" t="s">
        <v>59</v>
      </c>
      <c r="F15" s="132">
        <f>SUM(F16:F18)</f>
        <v>0</v>
      </c>
      <c r="G15" s="133">
        <f>SUM(G16:G18)</f>
        <v>0</v>
      </c>
      <c r="H15" s="159"/>
    </row>
    <row r="16" spans="2:8" s="88" customFormat="1" ht="18" customHeight="1" x14ac:dyDescent="0.25">
      <c r="B16" s="239"/>
      <c r="C16" s="240"/>
      <c r="D16" s="87"/>
      <c r="E16" s="19"/>
      <c r="F16" s="134">
        <f>ROUND(IF(AND(B16&lt;&gt;"",E16&lt;&gt;""),D16*(1.5/12),0),3)</f>
        <v>0</v>
      </c>
      <c r="G16" s="116">
        <f>F16</f>
        <v>0</v>
      </c>
      <c r="H16" s="161"/>
    </row>
    <row r="17" spans="2:8" s="88" customFormat="1" ht="18" customHeight="1" x14ac:dyDescent="0.25">
      <c r="B17" s="239"/>
      <c r="C17" s="240"/>
      <c r="D17" s="87"/>
      <c r="E17" s="19"/>
      <c r="F17" s="134">
        <f>ROUND(IF(AND(B17&lt;&gt;"",E17&lt;&gt;""),D17*(1.5/12),0),3)</f>
        <v>0</v>
      </c>
      <c r="G17" s="116">
        <f t="shared" ref="G17:G18" si="2">F17</f>
        <v>0</v>
      </c>
      <c r="H17" s="161"/>
    </row>
    <row r="18" spans="2:8" s="88" customFormat="1" ht="18" customHeight="1" x14ac:dyDescent="0.25">
      <c r="B18" s="239"/>
      <c r="C18" s="240"/>
      <c r="D18" s="87"/>
      <c r="E18" s="19"/>
      <c r="F18" s="134">
        <f t="shared" ref="F18" si="3">ROUND(IF(AND(B18&lt;&gt;"",E18&lt;&gt;""),D18*(1.5/12),0),3)</f>
        <v>0</v>
      </c>
      <c r="G18" s="116">
        <f t="shared" si="2"/>
        <v>0</v>
      </c>
      <c r="H18" s="161"/>
    </row>
    <row r="19" spans="2:8" ht="20.100000000000001" customHeight="1" x14ac:dyDescent="0.25">
      <c r="B19" s="248" t="s">
        <v>39</v>
      </c>
      <c r="C19" s="250"/>
      <c r="D19" s="31" t="s">
        <v>117</v>
      </c>
      <c r="E19" s="57" t="s">
        <v>59</v>
      </c>
      <c r="F19" s="132">
        <f>SUM(F20:F22)</f>
        <v>0</v>
      </c>
      <c r="G19" s="133">
        <f>SUM(G20:G22)</f>
        <v>0</v>
      </c>
      <c r="H19" s="159"/>
    </row>
    <row r="20" spans="2:8" s="88" customFormat="1" ht="20.100000000000001" customHeight="1" x14ac:dyDescent="0.25">
      <c r="B20" s="239"/>
      <c r="C20" s="240"/>
      <c r="D20" s="87"/>
      <c r="E20" s="19"/>
      <c r="F20" s="134">
        <f t="shared" ref="F20:F22" si="4">ROUND(IF(AND(B20&lt;&gt;"",E20&lt;&gt;""),D20*(2.5/12),0),3)</f>
        <v>0</v>
      </c>
      <c r="G20" s="116">
        <f>F20</f>
        <v>0</v>
      </c>
      <c r="H20" s="161"/>
    </row>
    <row r="21" spans="2:8" s="88" customFormat="1" ht="20.100000000000001" customHeight="1" x14ac:dyDescent="0.25">
      <c r="B21" s="239"/>
      <c r="C21" s="240"/>
      <c r="D21" s="87"/>
      <c r="E21" s="19"/>
      <c r="F21" s="134">
        <f t="shared" si="4"/>
        <v>0</v>
      </c>
      <c r="G21" s="116">
        <f t="shared" ref="G21:G22" si="5">F21</f>
        <v>0</v>
      </c>
      <c r="H21" s="161"/>
    </row>
    <row r="22" spans="2:8" s="88" customFormat="1" ht="20.100000000000001" customHeight="1" x14ac:dyDescent="0.25">
      <c r="B22" s="239"/>
      <c r="C22" s="240"/>
      <c r="D22" s="87"/>
      <c r="E22" s="19"/>
      <c r="F22" s="134">
        <f t="shared" si="4"/>
        <v>0</v>
      </c>
      <c r="G22" s="116">
        <f t="shared" si="5"/>
        <v>0</v>
      </c>
      <c r="H22" s="161"/>
    </row>
    <row r="23" spans="2:8" ht="20.100000000000001" customHeight="1" x14ac:dyDescent="0.25">
      <c r="B23" s="248" t="s">
        <v>40</v>
      </c>
      <c r="C23" s="250"/>
      <c r="D23" s="31" t="s">
        <v>117</v>
      </c>
      <c r="E23" s="57" t="s">
        <v>59</v>
      </c>
      <c r="F23" s="132">
        <f>SUM(F24:F26)</f>
        <v>0</v>
      </c>
      <c r="G23" s="133">
        <f>SUM(G24:G26)</f>
        <v>0</v>
      </c>
      <c r="H23" s="159"/>
    </row>
    <row r="24" spans="2:8" s="88" customFormat="1" ht="20.100000000000001" customHeight="1" x14ac:dyDescent="0.25">
      <c r="B24" s="239"/>
      <c r="C24" s="240"/>
      <c r="D24" s="87"/>
      <c r="E24" s="19"/>
      <c r="F24" s="134">
        <f>ROUND(IF(AND(B24&lt;&gt;"",E24&lt;&gt;""),D24*(1.5/12),0),3)</f>
        <v>0</v>
      </c>
      <c r="G24" s="116">
        <f>F24</f>
        <v>0</v>
      </c>
      <c r="H24" s="161"/>
    </row>
    <row r="25" spans="2:8" s="88" customFormat="1" ht="20.100000000000001" customHeight="1" x14ac:dyDescent="0.25">
      <c r="B25" s="239"/>
      <c r="C25" s="240"/>
      <c r="D25" s="87"/>
      <c r="E25" s="19"/>
      <c r="F25" s="134">
        <f t="shared" ref="F25:F26" si="6">ROUND(IF(AND(B25&lt;&gt;"",E25&lt;&gt;""),D25*(1.5/12),0),3)</f>
        <v>0</v>
      </c>
      <c r="G25" s="116">
        <f t="shared" ref="G25:G26" si="7">F25</f>
        <v>0</v>
      </c>
      <c r="H25" s="161"/>
    </row>
    <row r="26" spans="2:8" s="88" customFormat="1" ht="20.100000000000001" customHeight="1" x14ac:dyDescent="0.25">
      <c r="B26" s="239"/>
      <c r="C26" s="240"/>
      <c r="D26" s="87"/>
      <c r="E26" s="19"/>
      <c r="F26" s="134">
        <f t="shared" si="6"/>
        <v>0</v>
      </c>
      <c r="G26" s="116">
        <f t="shared" si="7"/>
        <v>0</v>
      </c>
      <c r="H26" s="161"/>
    </row>
    <row r="27" spans="2:8" ht="19.5" customHeight="1" x14ac:dyDescent="0.25">
      <c r="B27" s="236" t="s">
        <v>41</v>
      </c>
      <c r="C27" s="237"/>
      <c r="D27" s="237"/>
      <c r="E27" s="238"/>
      <c r="F27" s="130">
        <f>MIN(10,SUM(F28+F32))</f>
        <v>0</v>
      </c>
      <c r="G27" s="131">
        <f>MIN(10,SUM(G28+G32))</f>
        <v>0</v>
      </c>
      <c r="H27" s="159"/>
    </row>
    <row r="28" spans="2:8" ht="20.100000000000001" customHeight="1" x14ac:dyDescent="0.25">
      <c r="B28" s="248" t="s">
        <v>42</v>
      </c>
      <c r="C28" s="249"/>
      <c r="D28" s="31" t="s">
        <v>58</v>
      </c>
      <c r="E28" s="33" t="s">
        <v>59</v>
      </c>
      <c r="F28" s="132">
        <f>SUM(F29:F31)</f>
        <v>0</v>
      </c>
      <c r="G28" s="133">
        <f>SUM(G29:G31)</f>
        <v>0</v>
      </c>
      <c r="H28" s="159"/>
    </row>
    <row r="29" spans="2:8" s="88" customFormat="1" ht="20.100000000000001" customHeight="1" x14ac:dyDescent="0.25">
      <c r="B29" s="239"/>
      <c r="C29" s="240"/>
      <c r="D29" s="87"/>
      <c r="E29" s="19"/>
      <c r="F29" s="134">
        <f>ROUND(IF(AND(B29&lt;&gt;"",E29&lt;&gt;""),D29*(4),0),3)</f>
        <v>0</v>
      </c>
      <c r="G29" s="116">
        <f>F29</f>
        <v>0</v>
      </c>
      <c r="H29" s="161"/>
    </row>
    <row r="30" spans="2:8" s="88" customFormat="1" ht="20.100000000000001" customHeight="1" x14ac:dyDescent="0.25">
      <c r="B30" s="239"/>
      <c r="C30" s="240"/>
      <c r="D30" s="87"/>
      <c r="E30" s="19"/>
      <c r="F30" s="134">
        <f t="shared" ref="F30:F31" si="8">ROUND(IF(AND(B30&lt;&gt;"",E30&lt;&gt;""),D30*(4),0),3)</f>
        <v>0</v>
      </c>
      <c r="G30" s="116">
        <f t="shared" ref="G30:G31" si="9">F30</f>
        <v>0</v>
      </c>
      <c r="H30" s="161"/>
    </row>
    <row r="31" spans="2:8" s="88" customFormat="1" ht="20.100000000000001" customHeight="1" x14ac:dyDescent="0.25">
      <c r="B31" s="239"/>
      <c r="C31" s="240"/>
      <c r="D31" s="87"/>
      <c r="E31" s="19"/>
      <c r="F31" s="134">
        <f t="shared" si="8"/>
        <v>0</v>
      </c>
      <c r="G31" s="116">
        <f t="shared" si="9"/>
        <v>0</v>
      </c>
      <c r="H31" s="161"/>
    </row>
    <row r="32" spans="2:8" ht="20.100000000000001" customHeight="1" x14ac:dyDescent="0.25">
      <c r="B32" s="248" t="s">
        <v>43</v>
      </c>
      <c r="C32" s="249"/>
      <c r="D32" s="31" t="s">
        <v>58</v>
      </c>
      <c r="E32" s="33" t="s">
        <v>59</v>
      </c>
      <c r="F32" s="132">
        <f>SUM(F33:F35)</f>
        <v>0</v>
      </c>
      <c r="G32" s="133">
        <f>SUM(G33:G35)</f>
        <v>0</v>
      </c>
      <c r="H32" s="159"/>
    </row>
    <row r="33" spans="2:8" s="88" customFormat="1" ht="20.100000000000001" customHeight="1" x14ac:dyDescent="0.25">
      <c r="B33" s="239"/>
      <c r="C33" s="240"/>
      <c r="D33" s="87"/>
      <c r="E33" s="19"/>
      <c r="F33" s="134">
        <f>ROUND(IF(AND(B33&lt;&gt;"",E33&lt;&gt;""),D33*(2),0),3)</f>
        <v>0</v>
      </c>
      <c r="G33" s="116">
        <f>F33</f>
        <v>0</v>
      </c>
      <c r="H33" s="161"/>
    </row>
    <row r="34" spans="2:8" s="88" customFormat="1" ht="20.100000000000001" customHeight="1" x14ac:dyDescent="0.25">
      <c r="B34" s="239"/>
      <c r="C34" s="240"/>
      <c r="D34" s="87"/>
      <c r="E34" s="19"/>
      <c r="F34" s="134">
        <f t="shared" ref="F34:F35" si="10">ROUND(IF(AND(B34&lt;&gt;"",E34&lt;&gt;""),D34*(2),0),3)</f>
        <v>0</v>
      </c>
      <c r="G34" s="116">
        <f t="shared" ref="G34:G35" si="11">F34</f>
        <v>0</v>
      </c>
      <c r="H34" s="161"/>
    </row>
    <row r="35" spans="2:8" s="88" customFormat="1" ht="20.100000000000001" customHeight="1" thickBot="1" x14ac:dyDescent="0.3">
      <c r="B35" s="234"/>
      <c r="C35" s="235"/>
      <c r="D35" s="89"/>
      <c r="E35" s="90"/>
      <c r="F35" s="135">
        <f t="shared" si="10"/>
        <v>0</v>
      </c>
      <c r="G35" s="116">
        <f t="shared" si="11"/>
        <v>0</v>
      </c>
      <c r="H35" s="161"/>
    </row>
    <row r="36" spans="2:8" ht="30" customHeight="1" thickBot="1" x14ac:dyDescent="0.35">
      <c r="B36" s="243" t="s">
        <v>147</v>
      </c>
      <c r="C36" s="244"/>
      <c r="D36" s="244"/>
      <c r="E36" s="245"/>
      <c r="H36" s="159"/>
    </row>
    <row r="37" spans="2:8" ht="30" customHeight="1" x14ac:dyDescent="0.3">
      <c r="B37" s="218"/>
      <c r="C37" s="219"/>
      <c r="D37" s="219"/>
      <c r="E37" s="220"/>
      <c r="H37" s="159"/>
    </row>
    <row r="38" spans="2:8" ht="30" customHeight="1" x14ac:dyDescent="0.3">
      <c r="B38" s="221"/>
      <c r="C38" s="222"/>
      <c r="D38" s="222"/>
      <c r="E38" s="223"/>
    </row>
    <row r="39" spans="2:8" ht="30" customHeight="1" thickBot="1" x14ac:dyDescent="0.35">
      <c r="B39" s="224"/>
      <c r="C39" s="225"/>
      <c r="D39" s="225"/>
      <c r="E39" s="226"/>
    </row>
  </sheetData>
  <sheetProtection algorithmName="SHA-512" hashValue="YYUsIDL79X5rhH4eOGcJHncdIRYKYSHjhN3c1kl4DSLlbh1q2BbPV8PuAl1yN+K/1+U1lZE4ySetijsKrdGWzA==" saltValue="R2SIQz2cPtTbIQglwhQCcw==" spinCount="100000" sheet="1" objects="1" scenarios="1" insertRows="0" deleteRows="0" selectLockedCells="1"/>
  <mergeCells count="36">
    <mergeCell ref="B14:C14"/>
    <mergeCell ref="B20:C20"/>
    <mergeCell ref="B25:C25"/>
    <mergeCell ref="B27:E27"/>
    <mergeCell ref="F2:F4"/>
    <mergeCell ref="B36:E36"/>
    <mergeCell ref="G2:G5"/>
    <mergeCell ref="B7:C7"/>
    <mergeCell ref="B28:C28"/>
    <mergeCell ref="B32:C32"/>
    <mergeCell ref="B11:C11"/>
    <mergeCell ref="B15:C15"/>
    <mergeCell ref="B19:C19"/>
    <mergeCell ref="B23:C23"/>
    <mergeCell ref="B8:C8"/>
    <mergeCell ref="B9:C9"/>
    <mergeCell ref="B12:C12"/>
    <mergeCell ref="B31:C31"/>
    <mergeCell ref="B26:C26"/>
    <mergeCell ref="B24:C24"/>
    <mergeCell ref="B37:E39"/>
    <mergeCell ref="C4:C5"/>
    <mergeCell ref="D4:E4"/>
    <mergeCell ref="H2:H5"/>
    <mergeCell ref="B35:C35"/>
    <mergeCell ref="B10:E10"/>
    <mergeCell ref="B21:C21"/>
    <mergeCell ref="B13:C13"/>
    <mergeCell ref="B16:C16"/>
    <mergeCell ref="B17:C17"/>
    <mergeCell ref="B18:C18"/>
    <mergeCell ref="B29:C29"/>
    <mergeCell ref="B30:C30"/>
    <mergeCell ref="B33:C33"/>
    <mergeCell ref="B34:C34"/>
    <mergeCell ref="B22:C22"/>
  </mergeCells>
  <dataValidations count="2">
    <dataValidation type="list" allowBlank="1" showInputMessage="1" showErrorMessage="1" sqref="D7:D9">
      <formula1>SI_NO</formula1>
    </dataValidation>
    <dataValidation type="whole" allowBlank="1" showInputMessage="1" showErrorMessage="1" errorTitle="Corrija el dato" error="Por favor introduzca un número entero" sqref="D12:D14 D16:D18 D20:D22 D24:D26 D29:D31 D33:D35">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5"/>
  <sheetViews>
    <sheetView topLeftCell="A71" workbookViewId="0">
      <selection activeCell="B83" sqref="B83:K85"/>
    </sheetView>
  </sheetViews>
  <sheetFormatPr baseColWidth="10" defaultColWidth="9.140625" defaultRowHeight="30" customHeight="1" x14ac:dyDescent="0.25"/>
  <cols>
    <col min="1" max="1" width="1.5703125" style="72" customWidth="1"/>
    <col min="2" max="2" width="46" style="82" customWidth="1"/>
    <col min="3" max="3" width="14.5703125" style="72" customWidth="1"/>
    <col min="4" max="4" width="14.42578125" style="72" customWidth="1"/>
    <col min="5" max="5" width="14.5703125" style="72" customWidth="1"/>
    <col min="6" max="6" width="15.28515625" style="72" customWidth="1"/>
    <col min="7" max="7" width="14" style="72" customWidth="1"/>
    <col min="8" max="8" width="13.5703125" style="72" customWidth="1"/>
    <col min="9" max="9" width="17.85546875" style="72" customWidth="1"/>
    <col min="10" max="10" width="10.85546875" style="72" customWidth="1"/>
    <col min="11" max="11" width="16.5703125" style="72" customWidth="1"/>
    <col min="12" max="12" width="16.140625" style="72" hidden="1" customWidth="1"/>
    <col min="13" max="13" width="13.7109375" style="72" hidden="1" customWidth="1"/>
    <col min="14" max="14" width="13.42578125" style="72" hidden="1" customWidth="1"/>
    <col min="15" max="15" width="18.140625" style="72" hidden="1" customWidth="1"/>
    <col min="16" max="16384" width="9.140625" style="72"/>
  </cols>
  <sheetData>
    <row r="1" spans="2:15" ht="11.25" customHeight="1" thickBot="1" x14ac:dyDescent="0.3">
      <c r="B1" s="72"/>
    </row>
    <row r="2" spans="2:15" ht="30" customHeight="1" x14ac:dyDescent="0.3">
      <c r="B2" s="91"/>
      <c r="C2" s="268" t="s">
        <v>0</v>
      </c>
      <c r="D2" s="268"/>
      <c r="E2" s="268"/>
      <c r="F2" s="268"/>
      <c r="G2" s="268"/>
      <c r="H2" s="268"/>
      <c r="I2" s="268"/>
      <c r="J2" s="268"/>
      <c r="K2" s="269"/>
      <c r="L2" s="282" t="s">
        <v>136</v>
      </c>
      <c r="M2" s="231" t="s">
        <v>137</v>
      </c>
      <c r="N2" s="231" t="s">
        <v>138</v>
      </c>
      <c r="O2" s="231" t="s">
        <v>149</v>
      </c>
    </row>
    <row r="3" spans="2:15" ht="18.75" customHeight="1" x14ac:dyDescent="0.25">
      <c r="B3" s="93"/>
      <c r="C3" s="270" t="s">
        <v>123</v>
      </c>
      <c r="D3" s="270"/>
      <c r="E3" s="270"/>
      <c r="F3" s="270"/>
      <c r="G3" s="270"/>
      <c r="H3" s="270"/>
      <c r="I3" s="270"/>
      <c r="J3" s="270"/>
      <c r="K3" s="271"/>
      <c r="L3" s="283"/>
      <c r="M3" s="232"/>
      <c r="N3" s="232"/>
      <c r="O3" s="232"/>
    </row>
    <row r="4" spans="2:15" ht="17.25" customHeight="1" x14ac:dyDescent="0.3">
      <c r="B4" s="93"/>
      <c r="C4" s="272" t="str">
        <f>CONCATENATE(IF(SOL_NOMBRE&lt;&gt;"",UPPER(SOL_NOMBRE),"")," ",UPPER(SOL_APELLIDOS),IF(SOL_NIF&lt;&gt;"", CONCATENATE(" ( ",    SOL_NIF," ) "),""))</f>
        <v xml:space="preserve"> </v>
      </c>
      <c r="D4" s="272"/>
      <c r="E4" s="272"/>
      <c r="F4" s="272"/>
      <c r="G4" s="272"/>
      <c r="H4" s="148"/>
      <c r="I4" s="149" t="str">
        <f>IF( AND(SOL_FECHA_INI&lt;&gt;"",SOL_FECHA_FIN&lt;&gt;""),"Intervalo de fechas evaluable","")</f>
        <v/>
      </c>
      <c r="J4" s="149"/>
      <c r="K4" s="150"/>
      <c r="L4" s="283"/>
      <c r="M4" s="232"/>
      <c r="N4" s="232"/>
      <c r="O4" s="232"/>
    </row>
    <row r="5" spans="2:15" ht="15.75" customHeight="1" thickBot="1" x14ac:dyDescent="0.35">
      <c r="B5" s="174"/>
      <c r="C5" s="273"/>
      <c r="D5" s="273"/>
      <c r="E5" s="273"/>
      <c r="F5" s="273"/>
      <c r="G5" s="273"/>
      <c r="H5" s="151"/>
      <c r="I5" s="152" t="str">
        <f>IF(ISBLANK(SOL_FECHA_INI),"",SOL_FECHA_INI)</f>
        <v/>
      </c>
      <c r="J5" s="152" t="str">
        <f>IF(ISBLANK(SOL_FECHA_FIN),"",SOL_FECHA_FIN+365)</f>
        <v/>
      </c>
      <c r="K5" s="153"/>
      <c r="L5" s="95" t="s">
        <v>132</v>
      </c>
      <c r="M5" s="233"/>
      <c r="N5" s="233"/>
      <c r="O5" s="233"/>
    </row>
    <row r="6" spans="2:15" s="71" customFormat="1" ht="38.25" customHeight="1" thickBot="1" x14ac:dyDescent="0.3">
      <c r="B6" s="96" t="s">
        <v>9</v>
      </c>
      <c r="C6" s="97"/>
      <c r="D6" s="97"/>
      <c r="E6" s="97"/>
      <c r="F6" s="97"/>
      <c r="G6" s="97"/>
      <c r="H6" s="97"/>
      <c r="I6" s="97"/>
      <c r="J6" s="97"/>
      <c r="K6" s="98"/>
      <c r="L6" s="99">
        <f>SUM(L7+L34+L54+L61)</f>
        <v>0</v>
      </c>
      <c r="M6" s="99">
        <f>SUM(M7+M34+M54+M61)</f>
        <v>0</v>
      </c>
      <c r="N6" s="100">
        <f>N7+N50+N61</f>
        <v>0</v>
      </c>
      <c r="O6" s="172"/>
    </row>
    <row r="7" spans="2:15" s="71" customFormat="1" ht="43.5" customHeight="1" thickBot="1" x14ac:dyDescent="0.3">
      <c r="B7" s="297" t="s">
        <v>98</v>
      </c>
      <c r="C7" s="298"/>
      <c r="D7" s="298"/>
      <c r="E7" s="298"/>
      <c r="F7" s="298"/>
      <c r="G7" s="298"/>
      <c r="H7" s="298"/>
      <c r="I7" s="298"/>
      <c r="J7" s="298"/>
      <c r="K7" s="299"/>
      <c r="L7" s="101">
        <f>SUM(L8+L15+L22)</f>
        <v>0</v>
      </c>
      <c r="M7" s="101">
        <f>SUM(M8+M15+M22)</f>
        <v>0</v>
      </c>
      <c r="N7" s="101">
        <f>M7*O7</f>
        <v>0</v>
      </c>
      <c r="O7" s="114">
        <v>1</v>
      </c>
    </row>
    <row r="8" spans="2:15" s="71" customFormat="1" ht="18" x14ac:dyDescent="0.25">
      <c r="B8" s="305" t="s">
        <v>94</v>
      </c>
      <c r="C8" s="306"/>
      <c r="D8" s="306"/>
      <c r="E8" s="306"/>
      <c r="F8" s="306"/>
      <c r="G8" s="306"/>
      <c r="H8" s="306"/>
      <c r="I8" s="306"/>
      <c r="J8" s="306"/>
      <c r="K8" s="307"/>
      <c r="L8" s="287">
        <f>SUM(L10:L14)</f>
        <v>0</v>
      </c>
      <c r="M8" s="287">
        <f>SUM(M10:M14)</f>
        <v>0</v>
      </c>
      <c r="N8" s="274" t="s">
        <v>148</v>
      </c>
      <c r="O8" s="275"/>
    </row>
    <row r="9" spans="2:15" ht="27.75" customHeight="1" x14ac:dyDescent="0.25">
      <c r="B9" s="292" t="s">
        <v>10</v>
      </c>
      <c r="C9" s="281"/>
      <c r="D9" s="281"/>
      <c r="E9" s="281"/>
      <c r="F9" s="281"/>
      <c r="G9" s="281"/>
      <c r="H9" s="281" t="s">
        <v>15</v>
      </c>
      <c r="I9" s="281"/>
      <c r="J9" s="102" t="s">
        <v>11</v>
      </c>
      <c r="K9" s="120" t="s">
        <v>13</v>
      </c>
      <c r="L9" s="287"/>
      <c r="M9" s="287"/>
      <c r="N9" s="276"/>
      <c r="O9" s="277"/>
    </row>
    <row r="10" spans="2:15" s="88" customFormat="1" ht="20.100000000000001" customHeight="1" x14ac:dyDescent="0.25">
      <c r="B10" s="293"/>
      <c r="C10" s="258"/>
      <c r="D10" s="258"/>
      <c r="E10" s="258"/>
      <c r="F10" s="258"/>
      <c r="G10" s="257"/>
      <c r="H10" s="256"/>
      <c r="I10" s="257"/>
      <c r="J10" s="178"/>
      <c r="K10" s="19"/>
      <c r="L10" s="115">
        <f>IF(AND(B10&lt;&gt;"",K10&lt;&gt;""),10,0)</f>
        <v>0</v>
      </c>
      <c r="M10" s="116">
        <f>L10</f>
        <v>0</v>
      </c>
      <c r="N10" s="251"/>
      <c r="O10" s="252"/>
    </row>
    <row r="11" spans="2:15" s="88" customFormat="1" ht="20.100000000000001" customHeight="1" x14ac:dyDescent="0.25">
      <c r="B11" s="293"/>
      <c r="C11" s="258"/>
      <c r="D11" s="258"/>
      <c r="E11" s="258"/>
      <c r="F11" s="258"/>
      <c r="G11" s="257"/>
      <c r="H11" s="256"/>
      <c r="I11" s="257"/>
      <c r="J11" s="178"/>
      <c r="K11" s="19"/>
      <c r="L11" s="115">
        <f t="shared" ref="L11:L12" si="0">IF(B11="",0,10)</f>
        <v>0</v>
      </c>
      <c r="M11" s="116">
        <f t="shared" ref="M11:M12" si="1">L11</f>
        <v>0</v>
      </c>
      <c r="N11" s="251"/>
      <c r="O11" s="252"/>
    </row>
    <row r="12" spans="2:15" s="88" customFormat="1" ht="20.100000000000001" customHeight="1" x14ac:dyDescent="0.25">
      <c r="B12" s="293"/>
      <c r="C12" s="258"/>
      <c r="D12" s="258"/>
      <c r="E12" s="258"/>
      <c r="F12" s="258"/>
      <c r="G12" s="257"/>
      <c r="H12" s="256"/>
      <c r="I12" s="257"/>
      <c r="J12" s="178"/>
      <c r="K12" s="19"/>
      <c r="L12" s="115">
        <f t="shared" si="0"/>
        <v>0</v>
      </c>
      <c r="M12" s="116">
        <f t="shared" si="1"/>
        <v>0</v>
      </c>
      <c r="N12" s="251"/>
      <c r="O12" s="252"/>
    </row>
    <row r="13" spans="2:15" s="88" customFormat="1" ht="20.100000000000001" customHeight="1" x14ac:dyDescent="0.25">
      <c r="B13" s="293"/>
      <c r="C13" s="258"/>
      <c r="D13" s="258"/>
      <c r="E13" s="258"/>
      <c r="F13" s="258"/>
      <c r="G13" s="257"/>
      <c r="H13" s="256"/>
      <c r="I13" s="257"/>
      <c r="J13" s="178"/>
      <c r="K13" s="19"/>
      <c r="L13" s="115">
        <f t="shared" ref="L13:L14" si="2">IF(B13="",0,10)</f>
        <v>0</v>
      </c>
      <c r="M13" s="116">
        <f t="shared" ref="M13:M14" si="3">L13</f>
        <v>0</v>
      </c>
      <c r="N13" s="251"/>
      <c r="O13" s="252"/>
    </row>
    <row r="14" spans="2:15" s="88" customFormat="1" ht="20.100000000000001" customHeight="1" x14ac:dyDescent="0.25">
      <c r="B14" s="293"/>
      <c r="C14" s="258"/>
      <c r="D14" s="258"/>
      <c r="E14" s="258"/>
      <c r="F14" s="258"/>
      <c r="G14" s="257"/>
      <c r="H14" s="256"/>
      <c r="I14" s="257"/>
      <c r="J14" s="178"/>
      <c r="K14" s="121"/>
      <c r="L14" s="115">
        <f t="shared" si="2"/>
        <v>0</v>
      </c>
      <c r="M14" s="116">
        <f t="shared" si="3"/>
        <v>0</v>
      </c>
      <c r="N14" s="251"/>
      <c r="O14" s="252"/>
    </row>
    <row r="15" spans="2:15" s="71" customFormat="1" ht="18" x14ac:dyDescent="0.25">
      <c r="B15" s="305" t="s">
        <v>95</v>
      </c>
      <c r="C15" s="306"/>
      <c r="D15" s="306"/>
      <c r="E15" s="306"/>
      <c r="F15" s="306"/>
      <c r="G15" s="306"/>
      <c r="H15" s="306"/>
      <c r="I15" s="306"/>
      <c r="J15" s="306"/>
      <c r="K15" s="307"/>
      <c r="L15" s="288">
        <f>SUM(L17:L21)</f>
        <v>0</v>
      </c>
      <c r="M15" s="288">
        <f>SUM(M17:M21)</f>
        <v>0</v>
      </c>
    </row>
    <row r="16" spans="2:15" ht="27.75" customHeight="1" x14ac:dyDescent="0.25">
      <c r="B16" s="292" t="s">
        <v>10</v>
      </c>
      <c r="C16" s="281"/>
      <c r="D16" s="281"/>
      <c r="E16" s="281"/>
      <c r="F16" s="281"/>
      <c r="G16" s="281"/>
      <c r="H16" s="281" t="s">
        <v>15</v>
      </c>
      <c r="I16" s="281"/>
      <c r="J16" s="102" t="s">
        <v>11</v>
      </c>
      <c r="K16" s="120" t="s">
        <v>13</v>
      </c>
      <c r="L16" s="289"/>
      <c r="M16" s="289"/>
    </row>
    <row r="17" spans="2:15" s="88" customFormat="1" ht="20.100000000000001" customHeight="1" x14ac:dyDescent="0.25">
      <c r="B17" s="293"/>
      <c r="C17" s="258"/>
      <c r="D17" s="258"/>
      <c r="E17" s="258"/>
      <c r="F17" s="258"/>
      <c r="G17" s="257"/>
      <c r="H17" s="256"/>
      <c r="I17" s="257"/>
      <c r="J17" s="178"/>
      <c r="K17" s="19"/>
      <c r="L17" s="115">
        <f>IF(AND(B17&lt;&gt;"",K17&lt;&gt;""),5,0)</f>
        <v>0</v>
      </c>
      <c r="M17" s="116">
        <f>L17</f>
        <v>0</v>
      </c>
      <c r="N17" s="251"/>
      <c r="O17" s="252"/>
    </row>
    <row r="18" spans="2:15" s="88" customFormat="1" ht="20.100000000000001" customHeight="1" x14ac:dyDescent="0.25">
      <c r="B18" s="293"/>
      <c r="C18" s="258"/>
      <c r="D18" s="258"/>
      <c r="E18" s="258"/>
      <c r="F18" s="258"/>
      <c r="G18" s="257"/>
      <c r="H18" s="256"/>
      <c r="I18" s="257"/>
      <c r="J18" s="178"/>
      <c r="K18" s="19"/>
      <c r="L18" s="115">
        <f t="shared" ref="L18:L19" si="4">IF(AND(B18&lt;&gt;"",K18&lt;&gt;""),5,0)</f>
        <v>0</v>
      </c>
      <c r="M18" s="116">
        <f t="shared" ref="M18:M19" si="5">L18</f>
        <v>0</v>
      </c>
      <c r="N18" s="251"/>
      <c r="O18" s="252"/>
    </row>
    <row r="19" spans="2:15" s="88" customFormat="1" ht="20.100000000000001" customHeight="1" x14ac:dyDescent="0.25">
      <c r="B19" s="293"/>
      <c r="C19" s="258"/>
      <c r="D19" s="258"/>
      <c r="E19" s="258"/>
      <c r="F19" s="258"/>
      <c r="G19" s="257"/>
      <c r="H19" s="256"/>
      <c r="I19" s="257"/>
      <c r="J19" s="178"/>
      <c r="K19" s="19"/>
      <c r="L19" s="115">
        <f t="shared" si="4"/>
        <v>0</v>
      </c>
      <c r="M19" s="116">
        <f t="shared" si="5"/>
        <v>0</v>
      </c>
      <c r="N19" s="251"/>
      <c r="O19" s="252"/>
    </row>
    <row r="20" spans="2:15" s="88" customFormat="1" ht="20.100000000000001" customHeight="1" x14ac:dyDescent="0.25">
      <c r="B20" s="293"/>
      <c r="C20" s="258"/>
      <c r="D20" s="258"/>
      <c r="E20" s="258"/>
      <c r="F20" s="258"/>
      <c r="G20" s="257"/>
      <c r="H20" s="256"/>
      <c r="I20" s="257"/>
      <c r="J20" s="178"/>
      <c r="K20" s="19"/>
      <c r="L20" s="115">
        <f t="shared" ref="L20:L21" si="6">IF(AND(B20&lt;&gt;"",K20&lt;&gt;""),5,0)</f>
        <v>0</v>
      </c>
      <c r="M20" s="116">
        <f t="shared" ref="M20:M21" si="7">L20</f>
        <v>0</v>
      </c>
      <c r="N20" s="251"/>
      <c r="O20" s="252"/>
    </row>
    <row r="21" spans="2:15" s="88" customFormat="1" ht="20.100000000000001" customHeight="1" thickBot="1" x14ac:dyDescent="0.3">
      <c r="B21" s="293"/>
      <c r="C21" s="258"/>
      <c r="D21" s="258"/>
      <c r="E21" s="258"/>
      <c r="F21" s="258"/>
      <c r="G21" s="257"/>
      <c r="H21" s="256"/>
      <c r="I21" s="257"/>
      <c r="J21" s="178"/>
      <c r="K21" s="19"/>
      <c r="L21" s="115">
        <f t="shared" si="6"/>
        <v>0</v>
      </c>
      <c r="M21" s="116">
        <f t="shared" si="7"/>
        <v>0</v>
      </c>
      <c r="N21" s="251"/>
      <c r="O21" s="252"/>
    </row>
    <row r="22" spans="2:15" s="71" customFormat="1" ht="23.25" customHeight="1" x14ac:dyDescent="0.25">
      <c r="B22" s="104" t="s">
        <v>96</v>
      </c>
      <c r="C22" s="105"/>
      <c r="D22" s="105"/>
      <c r="E22" s="105"/>
      <c r="F22" s="105"/>
      <c r="G22" s="105"/>
      <c r="H22" s="105"/>
      <c r="I22" s="105"/>
      <c r="J22" s="105"/>
      <c r="K22" s="106"/>
      <c r="L22" s="288">
        <f>SUM(L24:L28)</f>
        <v>0</v>
      </c>
      <c r="M22" s="288">
        <f>SUM(M24:M28)</f>
        <v>0</v>
      </c>
    </row>
    <row r="23" spans="2:15" ht="27.75" customHeight="1" x14ac:dyDescent="0.25">
      <c r="B23" s="292" t="s">
        <v>10</v>
      </c>
      <c r="C23" s="281"/>
      <c r="D23" s="281"/>
      <c r="E23" s="281"/>
      <c r="F23" s="281"/>
      <c r="G23" s="107" t="s">
        <v>14</v>
      </c>
      <c r="H23" s="281" t="s">
        <v>15</v>
      </c>
      <c r="I23" s="281"/>
      <c r="J23" s="102" t="s">
        <v>11</v>
      </c>
      <c r="K23" s="120" t="s">
        <v>13</v>
      </c>
      <c r="L23" s="289"/>
      <c r="M23" s="289"/>
    </row>
    <row r="24" spans="2:15" s="88" customFormat="1" ht="20.100000000000001" customHeight="1" x14ac:dyDescent="0.25">
      <c r="B24" s="293"/>
      <c r="C24" s="258"/>
      <c r="D24" s="258"/>
      <c r="E24" s="258"/>
      <c r="F24" s="257"/>
      <c r="G24" s="177"/>
      <c r="H24" s="256"/>
      <c r="I24" s="257"/>
      <c r="J24" s="178"/>
      <c r="K24" s="19"/>
      <c r="L24" s="115">
        <f>IF(AND(B24&lt;&gt;"",K24&lt;&gt;""),6,0)</f>
        <v>0</v>
      </c>
      <c r="M24" s="116">
        <f>L24</f>
        <v>0</v>
      </c>
      <c r="N24" s="251"/>
      <c r="O24" s="252"/>
    </row>
    <row r="25" spans="2:15" s="88" customFormat="1" ht="20.100000000000001" customHeight="1" x14ac:dyDescent="0.25">
      <c r="B25" s="293"/>
      <c r="C25" s="258"/>
      <c r="D25" s="258"/>
      <c r="E25" s="258"/>
      <c r="F25" s="257"/>
      <c r="G25" s="177"/>
      <c r="H25" s="256"/>
      <c r="I25" s="257"/>
      <c r="J25" s="178"/>
      <c r="K25" s="19"/>
      <c r="L25" s="115">
        <f t="shared" ref="L25:L26" si="8">IF(AND(B25&lt;&gt;"",K25&lt;&gt;""),6,0)</f>
        <v>0</v>
      </c>
      <c r="M25" s="116">
        <f t="shared" ref="M25:M26" si="9">L25</f>
        <v>0</v>
      </c>
      <c r="N25" s="251"/>
      <c r="O25" s="252"/>
    </row>
    <row r="26" spans="2:15" s="88" customFormat="1" ht="20.100000000000001" customHeight="1" x14ac:dyDescent="0.25">
      <c r="B26" s="293"/>
      <c r="C26" s="258"/>
      <c r="D26" s="258"/>
      <c r="E26" s="258"/>
      <c r="F26" s="257"/>
      <c r="G26" s="177"/>
      <c r="H26" s="256"/>
      <c r="I26" s="257"/>
      <c r="J26" s="178"/>
      <c r="K26" s="19"/>
      <c r="L26" s="115">
        <f t="shared" si="8"/>
        <v>0</v>
      </c>
      <c r="M26" s="116">
        <f t="shared" si="9"/>
        <v>0</v>
      </c>
      <c r="N26" s="251"/>
      <c r="O26" s="252"/>
    </row>
    <row r="27" spans="2:15" s="88" customFormat="1" ht="20.100000000000001" customHeight="1" x14ac:dyDescent="0.25">
      <c r="B27" s="293"/>
      <c r="C27" s="258"/>
      <c r="D27" s="258"/>
      <c r="E27" s="258"/>
      <c r="F27" s="257"/>
      <c r="G27" s="177"/>
      <c r="H27" s="256"/>
      <c r="I27" s="257"/>
      <c r="J27" s="178"/>
      <c r="K27" s="19"/>
      <c r="L27" s="115">
        <f t="shared" ref="L27:L28" si="10">IF(AND(B27&lt;&gt;"",K27&lt;&gt;""),6,0)</f>
        <v>0</v>
      </c>
      <c r="M27" s="116">
        <f t="shared" ref="M27:M28" si="11">L27</f>
        <v>0</v>
      </c>
      <c r="N27" s="251"/>
      <c r="O27" s="252"/>
    </row>
    <row r="28" spans="2:15" s="88" customFormat="1" ht="20.100000000000001" customHeight="1" thickBot="1" x14ac:dyDescent="0.3">
      <c r="B28" s="293"/>
      <c r="C28" s="258"/>
      <c r="D28" s="258"/>
      <c r="E28" s="258"/>
      <c r="F28" s="257"/>
      <c r="G28" s="177"/>
      <c r="H28" s="256"/>
      <c r="I28" s="257"/>
      <c r="J28" s="178"/>
      <c r="K28" s="19"/>
      <c r="L28" s="115">
        <f t="shared" si="10"/>
        <v>0</v>
      </c>
      <c r="M28" s="116">
        <f t="shared" si="11"/>
        <v>0</v>
      </c>
      <c r="N28" s="251"/>
      <c r="O28" s="252"/>
    </row>
    <row r="29" spans="2:15" s="71" customFormat="1" ht="23.25" customHeight="1" x14ac:dyDescent="0.25">
      <c r="B29" s="104" t="s">
        <v>97</v>
      </c>
      <c r="C29" s="105"/>
      <c r="D29" s="105"/>
      <c r="E29" s="105"/>
      <c r="F29" s="105"/>
      <c r="G29" s="105"/>
      <c r="H29" s="105"/>
      <c r="I29" s="105"/>
      <c r="J29" s="105"/>
      <c r="K29" s="106"/>
      <c r="L29" s="288">
        <f>SUM(L31:L35)</f>
        <v>0</v>
      </c>
      <c r="M29" s="288">
        <f>SUM(M31:M35)</f>
        <v>0</v>
      </c>
    </row>
    <row r="30" spans="2:15" ht="27.75" customHeight="1" x14ac:dyDescent="0.25">
      <c r="B30" s="292" t="s">
        <v>10</v>
      </c>
      <c r="C30" s="281"/>
      <c r="D30" s="281"/>
      <c r="E30" s="281"/>
      <c r="F30" s="281"/>
      <c r="G30" s="107" t="s">
        <v>14</v>
      </c>
      <c r="H30" s="281" t="s">
        <v>15</v>
      </c>
      <c r="I30" s="281"/>
      <c r="J30" s="102" t="s">
        <v>11</v>
      </c>
      <c r="K30" s="120" t="s">
        <v>13</v>
      </c>
      <c r="L30" s="289"/>
      <c r="M30" s="289"/>
    </row>
    <row r="31" spans="2:15" s="88" customFormat="1" ht="20.100000000000001" customHeight="1" x14ac:dyDescent="0.25">
      <c r="B31" s="293"/>
      <c r="C31" s="258"/>
      <c r="D31" s="258"/>
      <c r="E31" s="258"/>
      <c r="F31" s="257"/>
      <c r="G31" s="177"/>
      <c r="H31" s="256"/>
      <c r="I31" s="257"/>
      <c r="J31" s="178"/>
      <c r="K31" s="19"/>
      <c r="L31" s="115">
        <f>IF(AND(B31&lt;&gt;"",K31&lt;&gt;""),3,0)</f>
        <v>0</v>
      </c>
      <c r="M31" s="116">
        <f>L31</f>
        <v>0</v>
      </c>
      <c r="N31" s="251"/>
      <c r="O31" s="252"/>
    </row>
    <row r="32" spans="2:15" s="88" customFormat="1" ht="20.100000000000001" customHeight="1" x14ac:dyDescent="0.25">
      <c r="B32" s="293"/>
      <c r="C32" s="258"/>
      <c r="D32" s="258"/>
      <c r="E32" s="258"/>
      <c r="F32" s="257"/>
      <c r="G32" s="177"/>
      <c r="H32" s="256"/>
      <c r="I32" s="257"/>
      <c r="J32" s="178"/>
      <c r="K32" s="19"/>
      <c r="L32" s="115">
        <f t="shared" ref="L32:L33" si="12">IF(AND(B32&lt;&gt;"",K32&lt;&gt;""),3,0)</f>
        <v>0</v>
      </c>
      <c r="M32" s="116">
        <f t="shared" ref="M32:M33" si="13">L32</f>
        <v>0</v>
      </c>
      <c r="N32" s="251"/>
      <c r="O32" s="252"/>
    </row>
    <row r="33" spans="2:15" s="88" customFormat="1" ht="20.100000000000001" customHeight="1" x14ac:dyDescent="0.25">
      <c r="B33" s="293"/>
      <c r="C33" s="258"/>
      <c r="D33" s="258"/>
      <c r="E33" s="258"/>
      <c r="F33" s="257"/>
      <c r="G33" s="177"/>
      <c r="H33" s="256"/>
      <c r="I33" s="257"/>
      <c r="J33" s="178"/>
      <c r="K33" s="19"/>
      <c r="L33" s="115">
        <f t="shared" si="12"/>
        <v>0</v>
      </c>
      <c r="M33" s="116">
        <f t="shared" si="13"/>
        <v>0</v>
      </c>
      <c r="N33" s="251"/>
      <c r="O33" s="252"/>
    </row>
    <row r="34" spans="2:15" s="88" customFormat="1" ht="20.100000000000001" customHeight="1" x14ac:dyDescent="0.25">
      <c r="B34" s="293"/>
      <c r="C34" s="258"/>
      <c r="D34" s="258"/>
      <c r="E34" s="258"/>
      <c r="F34" s="257"/>
      <c r="G34" s="177"/>
      <c r="H34" s="256"/>
      <c r="I34" s="257"/>
      <c r="J34" s="178"/>
      <c r="K34" s="19"/>
      <c r="L34" s="115">
        <f t="shared" ref="L34:L35" si="14">IF(AND(B34&lt;&gt;"",K34&lt;&gt;""),3,0)</f>
        <v>0</v>
      </c>
      <c r="M34" s="116">
        <f t="shared" ref="M34:M35" si="15">L34</f>
        <v>0</v>
      </c>
      <c r="N34" s="251"/>
      <c r="O34" s="252"/>
    </row>
    <row r="35" spans="2:15" s="88" customFormat="1" ht="20.100000000000001" customHeight="1" x14ac:dyDescent="0.25">
      <c r="B35" s="293"/>
      <c r="C35" s="258"/>
      <c r="D35" s="258"/>
      <c r="E35" s="258"/>
      <c r="F35" s="257"/>
      <c r="G35" s="177"/>
      <c r="H35" s="256"/>
      <c r="I35" s="257"/>
      <c r="J35" s="178"/>
      <c r="K35" s="19"/>
      <c r="L35" s="115">
        <f t="shared" si="14"/>
        <v>0</v>
      </c>
      <c r="M35" s="116">
        <f t="shared" si="15"/>
        <v>0</v>
      </c>
      <c r="N35" s="251"/>
      <c r="O35" s="252"/>
    </row>
    <row r="36" spans="2:15" s="71" customFormat="1" ht="24.75" customHeight="1" x14ac:dyDescent="0.25">
      <c r="B36" s="305" t="s">
        <v>99</v>
      </c>
      <c r="C36" s="306"/>
      <c r="D36" s="306"/>
      <c r="E36" s="306"/>
      <c r="F36" s="306"/>
      <c r="G36" s="306"/>
      <c r="H36" s="306"/>
      <c r="I36" s="306"/>
      <c r="J36" s="306"/>
      <c r="K36" s="307"/>
      <c r="L36" s="288">
        <f>SUM(L38:L49)</f>
        <v>0</v>
      </c>
      <c r="M36" s="288">
        <f>SUM(M38:M49)</f>
        <v>0</v>
      </c>
    </row>
    <row r="37" spans="2:15" ht="27.75" customHeight="1" x14ac:dyDescent="0.25">
      <c r="B37" s="310" t="s">
        <v>10</v>
      </c>
      <c r="C37" s="311"/>
      <c r="D37" s="311"/>
      <c r="E37" s="311"/>
      <c r="F37" s="107" t="s">
        <v>12</v>
      </c>
      <c r="G37" s="281" t="s">
        <v>71</v>
      </c>
      <c r="H37" s="281"/>
      <c r="I37" s="281"/>
      <c r="J37" s="107" t="s">
        <v>11</v>
      </c>
      <c r="K37" s="120" t="s">
        <v>13</v>
      </c>
      <c r="L37" s="289"/>
      <c r="M37" s="289"/>
    </row>
    <row r="38" spans="2:15" s="88" customFormat="1" ht="20.100000000000001" customHeight="1" x14ac:dyDescent="0.25">
      <c r="B38" s="312"/>
      <c r="C38" s="313"/>
      <c r="D38" s="313"/>
      <c r="E38" s="313"/>
      <c r="F38" s="68"/>
      <c r="G38" s="278"/>
      <c r="H38" s="279"/>
      <c r="I38" s="280"/>
      <c r="J38" s="177"/>
      <c r="K38" s="19"/>
      <c r="L38" s="117"/>
      <c r="M38" s="116">
        <f>L38</f>
        <v>0</v>
      </c>
      <c r="N38" s="251"/>
      <c r="O38" s="252"/>
    </row>
    <row r="39" spans="2:15" s="88" customFormat="1" ht="20.100000000000001" customHeight="1" x14ac:dyDescent="0.25">
      <c r="B39" s="312"/>
      <c r="C39" s="313"/>
      <c r="D39" s="313"/>
      <c r="E39" s="313"/>
      <c r="F39" s="68"/>
      <c r="G39" s="278"/>
      <c r="H39" s="279"/>
      <c r="I39" s="280"/>
      <c r="J39" s="177"/>
      <c r="K39" s="19"/>
      <c r="L39" s="117"/>
      <c r="M39" s="116">
        <f t="shared" ref="M39:M42" si="16">L39</f>
        <v>0</v>
      </c>
      <c r="N39" s="251"/>
      <c r="O39" s="252"/>
    </row>
    <row r="40" spans="2:15" s="88" customFormat="1" ht="20.100000000000001" customHeight="1" x14ac:dyDescent="0.25">
      <c r="B40" s="312"/>
      <c r="C40" s="313"/>
      <c r="D40" s="313"/>
      <c r="E40" s="313"/>
      <c r="F40" s="68"/>
      <c r="G40" s="278"/>
      <c r="H40" s="279"/>
      <c r="I40" s="280"/>
      <c r="J40" s="177"/>
      <c r="K40" s="19"/>
      <c r="L40" s="117"/>
      <c r="M40" s="116">
        <f t="shared" si="16"/>
        <v>0</v>
      </c>
      <c r="N40" s="251"/>
      <c r="O40" s="252"/>
    </row>
    <row r="41" spans="2:15" s="88" customFormat="1" ht="20.100000000000001" customHeight="1" x14ac:dyDescent="0.25">
      <c r="B41" s="312"/>
      <c r="C41" s="313"/>
      <c r="D41" s="313"/>
      <c r="E41" s="313"/>
      <c r="F41" s="68"/>
      <c r="G41" s="278"/>
      <c r="H41" s="279"/>
      <c r="I41" s="280"/>
      <c r="J41" s="177"/>
      <c r="K41" s="19"/>
      <c r="L41" s="117"/>
      <c r="M41" s="116">
        <f t="shared" si="16"/>
        <v>0</v>
      </c>
      <c r="N41" s="251"/>
      <c r="O41" s="252"/>
    </row>
    <row r="42" spans="2:15" s="88" customFormat="1" ht="20.100000000000001" customHeight="1" x14ac:dyDescent="0.25">
      <c r="B42" s="312"/>
      <c r="C42" s="313"/>
      <c r="D42" s="313"/>
      <c r="E42" s="313"/>
      <c r="F42" s="68"/>
      <c r="G42" s="278"/>
      <c r="H42" s="279"/>
      <c r="I42" s="280"/>
      <c r="J42" s="177"/>
      <c r="K42" s="19"/>
      <c r="L42" s="117"/>
      <c r="M42" s="116">
        <f t="shared" si="16"/>
        <v>0</v>
      </c>
      <c r="N42" s="251"/>
      <c r="O42" s="252"/>
    </row>
    <row r="43" spans="2:15" s="88" customFormat="1" ht="20.100000000000001" customHeight="1" x14ac:dyDescent="0.25">
      <c r="B43" s="312"/>
      <c r="C43" s="313"/>
      <c r="D43" s="313"/>
      <c r="E43" s="313"/>
      <c r="F43" s="68"/>
      <c r="G43" s="278"/>
      <c r="H43" s="279"/>
      <c r="I43" s="280"/>
      <c r="J43" s="177"/>
      <c r="K43" s="19"/>
      <c r="L43" s="117"/>
      <c r="M43" s="116">
        <f t="shared" ref="M43:M46" si="17">L43</f>
        <v>0</v>
      </c>
      <c r="N43" s="251"/>
      <c r="O43" s="252"/>
    </row>
    <row r="44" spans="2:15" s="88" customFormat="1" ht="20.100000000000001" customHeight="1" x14ac:dyDescent="0.25">
      <c r="B44" s="312"/>
      <c r="C44" s="313"/>
      <c r="D44" s="313"/>
      <c r="E44" s="313"/>
      <c r="F44" s="68"/>
      <c r="G44" s="278"/>
      <c r="H44" s="279"/>
      <c r="I44" s="280"/>
      <c r="J44" s="177"/>
      <c r="K44" s="19"/>
      <c r="L44" s="117"/>
      <c r="M44" s="116">
        <f t="shared" ref="M44:M45" si="18">L44</f>
        <v>0</v>
      </c>
      <c r="N44" s="251"/>
      <c r="O44" s="252"/>
    </row>
    <row r="45" spans="2:15" s="88" customFormat="1" ht="20.100000000000001" customHeight="1" x14ac:dyDescent="0.25">
      <c r="B45" s="312"/>
      <c r="C45" s="313"/>
      <c r="D45" s="313"/>
      <c r="E45" s="313"/>
      <c r="F45" s="68"/>
      <c r="G45" s="278"/>
      <c r="H45" s="279"/>
      <c r="I45" s="280"/>
      <c r="J45" s="177"/>
      <c r="K45" s="19"/>
      <c r="L45" s="117"/>
      <c r="M45" s="116">
        <f t="shared" si="18"/>
        <v>0</v>
      </c>
      <c r="N45" s="251"/>
      <c r="O45" s="252"/>
    </row>
    <row r="46" spans="2:15" s="88" customFormat="1" ht="20.100000000000001" customHeight="1" x14ac:dyDescent="0.25">
      <c r="B46" s="312"/>
      <c r="C46" s="313"/>
      <c r="D46" s="313"/>
      <c r="E46" s="313"/>
      <c r="F46" s="68"/>
      <c r="G46" s="278"/>
      <c r="H46" s="279"/>
      <c r="I46" s="280"/>
      <c r="J46" s="177"/>
      <c r="K46" s="19"/>
      <c r="L46" s="117"/>
      <c r="M46" s="116">
        <f t="shared" si="17"/>
        <v>0</v>
      </c>
      <c r="N46" s="251"/>
      <c r="O46" s="252"/>
    </row>
    <row r="47" spans="2:15" s="88" customFormat="1" ht="20.100000000000001" customHeight="1" x14ac:dyDescent="0.25">
      <c r="B47" s="312"/>
      <c r="C47" s="313"/>
      <c r="D47" s="313"/>
      <c r="E47" s="313"/>
      <c r="F47" s="68"/>
      <c r="G47" s="278"/>
      <c r="H47" s="279"/>
      <c r="I47" s="280"/>
      <c r="J47" s="177"/>
      <c r="K47" s="19"/>
      <c r="L47" s="117"/>
      <c r="M47" s="116">
        <f t="shared" ref="M47" si="19">L47</f>
        <v>0</v>
      </c>
      <c r="N47" s="251"/>
      <c r="O47" s="252"/>
    </row>
    <row r="48" spans="2:15" s="88" customFormat="1" ht="20.100000000000001" customHeight="1" x14ac:dyDescent="0.25">
      <c r="B48" s="312"/>
      <c r="C48" s="313"/>
      <c r="D48" s="313"/>
      <c r="E48" s="313"/>
      <c r="F48" s="68"/>
      <c r="G48" s="278"/>
      <c r="H48" s="279"/>
      <c r="I48" s="280"/>
      <c r="J48" s="177"/>
      <c r="K48" s="19"/>
      <c r="L48" s="117"/>
      <c r="M48" s="116">
        <f t="shared" ref="M48:M49" si="20">L48</f>
        <v>0</v>
      </c>
      <c r="N48" s="251"/>
      <c r="O48" s="252"/>
    </row>
    <row r="49" spans="2:15" s="88" customFormat="1" ht="20.100000000000001" customHeight="1" thickBot="1" x14ac:dyDescent="0.3">
      <c r="B49" s="308"/>
      <c r="C49" s="309"/>
      <c r="D49" s="309"/>
      <c r="E49" s="309"/>
      <c r="F49" s="68"/>
      <c r="G49" s="278"/>
      <c r="H49" s="279"/>
      <c r="I49" s="280"/>
      <c r="J49" s="177"/>
      <c r="K49" s="90"/>
      <c r="L49" s="117"/>
      <c r="M49" s="116">
        <f t="shared" si="20"/>
        <v>0</v>
      </c>
      <c r="N49" s="251"/>
      <c r="O49" s="252"/>
    </row>
    <row r="50" spans="2:15" ht="39" customHeight="1" thickBot="1" x14ac:dyDescent="0.3">
      <c r="B50" s="300" t="s">
        <v>83</v>
      </c>
      <c r="C50" s="301"/>
      <c r="D50" s="301"/>
      <c r="E50" s="301"/>
      <c r="F50" s="301"/>
      <c r="G50" s="301"/>
      <c r="H50" s="301"/>
      <c r="I50" s="301"/>
      <c r="J50" s="301"/>
      <c r="K50" s="302"/>
      <c r="L50" s="108">
        <f>SUM(L51+L56)</f>
        <v>0</v>
      </c>
      <c r="M50" s="108">
        <f>SUM(M51+M56)</f>
        <v>0</v>
      </c>
      <c r="N50" s="101">
        <f>M50*O50</f>
        <v>0</v>
      </c>
      <c r="O50" s="114">
        <v>1</v>
      </c>
    </row>
    <row r="51" spans="2:15" s="71" customFormat="1" ht="23.25" customHeight="1" x14ac:dyDescent="0.25">
      <c r="B51" s="303" t="s">
        <v>84</v>
      </c>
      <c r="C51" s="304"/>
      <c r="D51" s="304"/>
      <c r="E51" s="304"/>
      <c r="F51" s="304"/>
      <c r="G51" s="109"/>
      <c r="H51" s="109"/>
      <c r="I51" s="109"/>
      <c r="J51" s="109"/>
      <c r="K51" s="110"/>
      <c r="L51" s="290">
        <f>SUM(L53:L55)</f>
        <v>0</v>
      </c>
      <c r="M51" s="290">
        <f>SUM(M53:M55)</f>
        <v>0</v>
      </c>
    </row>
    <row r="52" spans="2:15" ht="30" customHeight="1" x14ac:dyDescent="0.25">
      <c r="B52" s="292" t="s">
        <v>127</v>
      </c>
      <c r="C52" s="281"/>
      <c r="D52" s="281"/>
      <c r="E52" s="281"/>
      <c r="F52" s="281"/>
      <c r="G52" s="281" t="s">
        <v>128</v>
      </c>
      <c r="H52" s="281"/>
      <c r="I52" s="281"/>
      <c r="J52" s="107" t="s">
        <v>11</v>
      </c>
      <c r="K52" s="120" t="s">
        <v>13</v>
      </c>
      <c r="L52" s="289"/>
      <c r="M52" s="289"/>
    </row>
    <row r="53" spans="2:15" s="88" customFormat="1" ht="20.100000000000001" customHeight="1" x14ac:dyDescent="0.25">
      <c r="B53" s="293"/>
      <c r="C53" s="258"/>
      <c r="D53" s="258"/>
      <c r="E53" s="258"/>
      <c r="F53" s="257"/>
      <c r="G53" s="256"/>
      <c r="H53" s="258"/>
      <c r="I53" s="257"/>
      <c r="J53" s="176"/>
      <c r="K53" s="19"/>
      <c r="L53" s="115">
        <f>IF(AND(B53&lt;&gt;"",K53&lt;&gt;""),0.5,0)</f>
        <v>0</v>
      </c>
      <c r="M53" s="116">
        <f>L53</f>
        <v>0</v>
      </c>
      <c r="N53" s="251"/>
      <c r="O53" s="252"/>
    </row>
    <row r="54" spans="2:15" s="88" customFormat="1" ht="20.100000000000001" customHeight="1" x14ac:dyDescent="0.25">
      <c r="B54" s="293"/>
      <c r="C54" s="258"/>
      <c r="D54" s="258"/>
      <c r="E54" s="258"/>
      <c r="F54" s="257"/>
      <c r="G54" s="256"/>
      <c r="H54" s="258"/>
      <c r="I54" s="257"/>
      <c r="J54" s="176"/>
      <c r="K54" s="19"/>
      <c r="L54" s="115">
        <f t="shared" ref="L54" si="21">IF(AND(B54&lt;&gt;"",K54&lt;&gt;""),0.5,0)</f>
        <v>0</v>
      </c>
      <c r="M54" s="116">
        <f t="shared" ref="M54:M55" si="22">L54</f>
        <v>0</v>
      </c>
      <c r="N54" s="251"/>
      <c r="O54" s="252"/>
    </row>
    <row r="55" spans="2:15" s="88" customFormat="1" ht="20.100000000000001" customHeight="1" thickBot="1" x14ac:dyDescent="0.3">
      <c r="B55" s="294"/>
      <c r="C55" s="295"/>
      <c r="D55" s="295"/>
      <c r="E55" s="295"/>
      <c r="F55" s="296"/>
      <c r="G55" s="256"/>
      <c r="H55" s="258"/>
      <c r="I55" s="257"/>
      <c r="J55" s="176"/>
      <c r="K55" s="121"/>
      <c r="L55" s="115">
        <f t="shared" ref="L55" si="23">IF(AND(B55&lt;&gt;"",K55&lt;&gt;""),0.5,0)</f>
        <v>0</v>
      </c>
      <c r="M55" s="116">
        <f t="shared" si="22"/>
        <v>0</v>
      </c>
      <c r="N55" s="251"/>
      <c r="O55" s="252"/>
    </row>
    <row r="56" spans="2:15" s="71" customFormat="1" ht="23.25" customHeight="1" x14ac:dyDescent="0.25">
      <c r="B56" s="104" t="s">
        <v>85</v>
      </c>
      <c r="C56" s="105"/>
      <c r="D56" s="105"/>
      <c r="E56" s="105"/>
      <c r="F56" s="105"/>
      <c r="G56" s="105"/>
      <c r="H56" s="105"/>
      <c r="I56" s="105"/>
      <c r="J56" s="105"/>
      <c r="K56" s="106"/>
      <c r="L56" s="291">
        <f>SUM(L58:L60)</f>
        <v>0</v>
      </c>
      <c r="M56" s="291">
        <f>SUM(M58:M60)</f>
        <v>0</v>
      </c>
    </row>
    <row r="57" spans="2:15" ht="30" customHeight="1" x14ac:dyDescent="0.25">
      <c r="B57" s="292" t="s">
        <v>127</v>
      </c>
      <c r="C57" s="281"/>
      <c r="D57" s="281"/>
      <c r="E57" s="281"/>
      <c r="F57" s="281"/>
      <c r="G57" s="281" t="s">
        <v>128</v>
      </c>
      <c r="H57" s="281"/>
      <c r="I57" s="281"/>
      <c r="J57" s="107" t="s">
        <v>11</v>
      </c>
      <c r="K57" s="120" t="s">
        <v>13</v>
      </c>
      <c r="L57" s="289"/>
      <c r="M57" s="289"/>
    </row>
    <row r="58" spans="2:15" s="88" customFormat="1" ht="20.100000000000001" customHeight="1" x14ac:dyDescent="0.25">
      <c r="B58" s="293"/>
      <c r="C58" s="258"/>
      <c r="D58" s="258"/>
      <c r="E58" s="258"/>
      <c r="F58" s="257"/>
      <c r="G58" s="256"/>
      <c r="H58" s="258"/>
      <c r="I58" s="257"/>
      <c r="J58" s="176"/>
      <c r="K58" s="19"/>
      <c r="L58" s="115">
        <f>IF(AND(B58&lt;&gt;"",K58&lt;&gt;""),0.1,0)</f>
        <v>0</v>
      </c>
      <c r="M58" s="116">
        <f>L58</f>
        <v>0</v>
      </c>
      <c r="N58" s="251"/>
      <c r="O58" s="252"/>
    </row>
    <row r="59" spans="2:15" s="88" customFormat="1" ht="20.100000000000001" customHeight="1" x14ac:dyDescent="0.25">
      <c r="B59" s="293"/>
      <c r="C59" s="258"/>
      <c r="D59" s="258"/>
      <c r="E59" s="258"/>
      <c r="F59" s="257"/>
      <c r="G59" s="256"/>
      <c r="H59" s="258"/>
      <c r="I59" s="257"/>
      <c r="J59" s="176"/>
      <c r="K59" s="19"/>
      <c r="L59" s="115">
        <f t="shared" ref="L59" si="24">IF(AND(B59&lt;&gt;"",K59&lt;&gt;""),0.1,0)</f>
        <v>0</v>
      </c>
      <c r="M59" s="116">
        <f t="shared" ref="M59:M60" si="25">L59</f>
        <v>0</v>
      </c>
      <c r="N59" s="251"/>
      <c r="O59" s="252"/>
    </row>
    <row r="60" spans="2:15" s="88" customFormat="1" ht="20.100000000000001" customHeight="1" thickBot="1" x14ac:dyDescent="0.3">
      <c r="B60" s="294"/>
      <c r="C60" s="295"/>
      <c r="D60" s="295"/>
      <c r="E60" s="295"/>
      <c r="F60" s="296"/>
      <c r="G60" s="256"/>
      <c r="H60" s="258"/>
      <c r="I60" s="257"/>
      <c r="J60" s="176"/>
      <c r="K60" s="90"/>
      <c r="L60" s="115">
        <f t="shared" ref="L60" si="26">IF(AND(B60&lt;&gt;"",K60&lt;&gt;""),0.1,0)</f>
        <v>0</v>
      </c>
      <c r="M60" s="116">
        <f t="shared" si="25"/>
        <v>0</v>
      </c>
      <c r="N60" s="251"/>
      <c r="O60" s="252"/>
    </row>
    <row r="61" spans="2:15" ht="30" customHeight="1" thickBot="1" x14ac:dyDescent="0.3">
      <c r="B61" s="297" t="s">
        <v>100</v>
      </c>
      <c r="C61" s="298"/>
      <c r="D61" s="298"/>
      <c r="E61" s="298"/>
      <c r="F61" s="298"/>
      <c r="G61" s="298"/>
      <c r="H61" s="298"/>
      <c r="I61" s="298"/>
      <c r="J61" s="298"/>
      <c r="K61" s="299"/>
      <c r="L61" s="111">
        <f>SUM(L62+L67+L72+L77)</f>
        <v>0</v>
      </c>
      <c r="M61" s="108">
        <f>SUM(M62+M67+M72+M77)</f>
        <v>0</v>
      </c>
      <c r="N61" s="101">
        <f>M61*O61</f>
        <v>0</v>
      </c>
      <c r="O61" s="103">
        <v>1</v>
      </c>
    </row>
    <row r="62" spans="2:15" s="71" customFormat="1" ht="23.25" customHeight="1" x14ac:dyDescent="0.25">
      <c r="B62" s="112" t="s">
        <v>101</v>
      </c>
      <c r="C62" s="109"/>
      <c r="D62" s="109"/>
      <c r="E62" s="109"/>
      <c r="F62" s="109"/>
      <c r="G62" s="109"/>
      <c r="H62" s="109"/>
      <c r="I62" s="109"/>
      <c r="J62" s="109"/>
      <c r="K62" s="110"/>
      <c r="L62" s="290">
        <f>SUM(L64:L66)</f>
        <v>0</v>
      </c>
      <c r="M62" s="290">
        <f>SUM(M64:M66)</f>
        <v>0</v>
      </c>
    </row>
    <row r="63" spans="2:15" ht="30" customHeight="1" x14ac:dyDescent="0.25">
      <c r="B63" s="292" t="s">
        <v>129</v>
      </c>
      <c r="C63" s="281"/>
      <c r="D63" s="281"/>
      <c r="E63" s="281"/>
      <c r="F63" s="281" t="s">
        <v>92</v>
      </c>
      <c r="G63" s="281"/>
      <c r="H63" s="281" t="s">
        <v>71</v>
      </c>
      <c r="I63" s="281"/>
      <c r="J63" s="107" t="s">
        <v>11</v>
      </c>
      <c r="K63" s="120" t="s">
        <v>13</v>
      </c>
      <c r="L63" s="289"/>
      <c r="M63" s="289"/>
    </row>
    <row r="64" spans="2:15" s="88" customFormat="1" ht="20.100000000000001" customHeight="1" x14ac:dyDescent="0.25">
      <c r="B64" s="253"/>
      <c r="C64" s="254"/>
      <c r="D64" s="254"/>
      <c r="E64" s="255"/>
      <c r="F64" s="256"/>
      <c r="G64" s="257"/>
      <c r="H64" s="256"/>
      <c r="I64" s="258"/>
      <c r="J64" s="177"/>
      <c r="K64" s="19"/>
      <c r="L64" s="115">
        <f>IF(OR(B64="",K64=""),0,VLOOKUP(H64,MCONGRESO_NACIONAL,2,FALSE))</f>
        <v>0</v>
      </c>
      <c r="M64" s="116">
        <f>L64</f>
        <v>0</v>
      </c>
      <c r="N64" s="251"/>
      <c r="O64" s="252"/>
    </row>
    <row r="65" spans="2:15" s="88" customFormat="1" ht="20.100000000000001" customHeight="1" x14ac:dyDescent="0.25">
      <c r="B65" s="253"/>
      <c r="C65" s="254"/>
      <c r="D65" s="254"/>
      <c r="E65" s="255"/>
      <c r="F65" s="256"/>
      <c r="G65" s="257"/>
      <c r="H65" s="256"/>
      <c r="I65" s="258"/>
      <c r="J65" s="177"/>
      <c r="K65" s="19"/>
      <c r="L65" s="115">
        <f>IF(OR(B65="",K65=""),0,VLOOKUP(H65,MCONGRESO_NACIONAL,2,FALSE))</f>
        <v>0</v>
      </c>
      <c r="M65" s="116">
        <f t="shared" ref="M65:M66" si="27">L65</f>
        <v>0</v>
      </c>
      <c r="N65" s="251"/>
      <c r="O65" s="252"/>
    </row>
    <row r="66" spans="2:15" s="88" customFormat="1" ht="20.100000000000001" customHeight="1" x14ac:dyDescent="0.25">
      <c r="B66" s="253"/>
      <c r="C66" s="254"/>
      <c r="D66" s="254"/>
      <c r="E66" s="255"/>
      <c r="F66" s="256"/>
      <c r="G66" s="257"/>
      <c r="H66" s="256"/>
      <c r="I66" s="258"/>
      <c r="J66" s="177"/>
      <c r="K66" s="19"/>
      <c r="L66" s="115">
        <f>IF(OR(B66="",K66=""),0,VLOOKUP(H66,MCONGRESO_NACIONAL,2,FALSE))</f>
        <v>0</v>
      </c>
      <c r="M66" s="116">
        <f t="shared" si="27"/>
        <v>0</v>
      </c>
      <c r="N66" s="251"/>
      <c r="O66" s="252"/>
    </row>
    <row r="67" spans="2:15" s="71" customFormat="1" ht="23.25" customHeight="1" x14ac:dyDescent="0.25">
      <c r="B67" s="112" t="s">
        <v>103</v>
      </c>
      <c r="C67" s="109"/>
      <c r="D67" s="109"/>
      <c r="E67" s="109"/>
      <c r="F67" s="109"/>
      <c r="G67" s="109"/>
      <c r="H67" s="109"/>
      <c r="I67" s="109"/>
      <c r="J67" s="109"/>
      <c r="K67" s="110"/>
      <c r="L67" s="288">
        <f>SUM(L69:L71)</f>
        <v>0</v>
      </c>
      <c r="M67" s="288">
        <f>SUM(M69:M71)</f>
        <v>0</v>
      </c>
    </row>
    <row r="68" spans="2:15" ht="30" customHeight="1" x14ac:dyDescent="0.25">
      <c r="B68" s="292" t="s">
        <v>129</v>
      </c>
      <c r="C68" s="281"/>
      <c r="D68" s="281"/>
      <c r="E68" s="281"/>
      <c r="F68" s="281" t="s">
        <v>92</v>
      </c>
      <c r="G68" s="281"/>
      <c r="H68" s="281" t="s">
        <v>71</v>
      </c>
      <c r="I68" s="281"/>
      <c r="J68" s="107" t="s">
        <v>11</v>
      </c>
      <c r="K68" s="120" t="s">
        <v>13</v>
      </c>
      <c r="L68" s="289"/>
      <c r="M68" s="289"/>
    </row>
    <row r="69" spans="2:15" s="88" customFormat="1" ht="20.100000000000001" customHeight="1" x14ac:dyDescent="0.25">
      <c r="B69" s="253"/>
      <c r="C69" s="254"/>
      <c r="D69" s="254"/>
      <c r="E69" s="255"/>
      <c r="F69" s="256"/>
      <c r="G69" s="257"/>
      <c r="H69" s="256"/>
      <c r="I69" s="258"/>
      <c r="J69" s="177"/>
      <c r="K69" s="19"/>
      <c r="L69" s="115">
        <f>IF(OR(B69="",K69=""),0,VLOOKUP(H69,MCONGRESO_INTERNACIONAL,2,FALSE))</f>
        <v>0</v>
      </c>
      <c r="M69" s="116">
        <f>L69</f>
        <v>0</v>
      </c>
      <c r="N69" s="251"/>
      <c r="O69" s="252"/>
    </row>
    <row r="70" spans="2:15" s="88" customFormat="1" ht="20.100000000000001" customHeight="1" x14ac:dyDescent="0.25">
      <c r="B70" s="253"/>
      <c r="C70" s="254"/>
      <c r="D70" s="254"/>
      <c r="E70" s="255"/>
      <c r="F70" s="256"/>
      <c r="G70" s="257"/>
      <c r="H70" s="256"/>
      <c r="I70" s="258"/>
      <c r="J70" s="177"/>
      <c r="K70" s="19"/>
      <c r="L70" s="115">
        <f>IF(OR(B70="",K70=""),0,VLOOKUP(H70,MCONGRESO_INTERNACIONAL,2,FALSE))</f>
        <v>0</v>
      </c>
      <c r="M70" s="116">
        <f t="shared" ref="M70:M71" si="28">L70</f>
        <v>0</v>
      </c>
      <c r="N70" s="251"/>
      <c r="O70" s="252"/>
    </row>
    <row r="71" spans="2:15" s="88" customFormat="1" ht="20.100000000000001" customHeight="1" x14ac:dyDescent="0.25">
      <c r="B71" s="253"/>
      <c r="C71" s="254"/>
      <c r="D71" s="254"/>
      <c r="E71" s="255"/>
      <c r="F71" s="256"/>
      <c r="G71" s="257"/>
      <c r="H71" s="256"/>
      <c r="I71" s="258"/>
      <c r="J71" s="177"/>
      <c r="K71" s="19"/>
      <c r="L71" s="115">
        <f>IF(OR(B71="",K71=""),0,VLOOKUP(H71,MCONGRESO_INTERNACIONAL,2,FALSE))</f>
        <v>0</v>
      </c>
      <c r="M71" s="116">
        <f t="shared" si="28"/>
        <v>0</v>
      </c>
      <c r="N71" s="251"/>
      <c r="O71" s="252"/>
    </row>
    <row r="72" spans="2:15" s="71" customFormat="1" ht="23.25" customHeight="1" x14ac:dyDescent="0.25">
      <c r="B72" s="112" t="s">
        <v>104</v>
      </c>
      <c r="C72" s="109"/>
      <c r="D72" s="109"/>
      <c r="E72" s="109"/>
      <c r="F72" s="109"/>
      <c r="G72" s="109"/>
      <c r="H72" s="109"/>
      <c r="I72" s="109"/>
      <c r="J72" s="109"/>
      <c r="K72" s="110"/>
      <c r="L72" s="288">
        <f>SUM(L74:L76)</f>
        <v>0</v>
      </c>
      <c r="M72" s="288">
        <f>SUM(M74:M76)</f>
        <v>0</v>
      </c>
    </row>
    <row r="73" spans="2:15" ht="30" customHeight="1" x14ac:dyDescent="0.25">
      <c r="B73" s="292" t="s">
        <v>92</v>
      </c>
      <c r="C73" s="281"/>
      <c r="D73" s="281"/>
      <c r="E73" s="281"/>
      <c r="F73" s="281"/>
      <c r="G73" s="281"/>
      <c r="H73" s="281"/>
      <c r="I73" s="281"/>
      <c r="J73" s="107" t="s">
        <v>11</v>
      </c>
      <c r="K73" s="120" t="s">
        <v>13</v>
      </c>
      <c r="L73" s="289"/>
      <c r="M73" s="289"/>
    </row>
    <row r="74" spans="2:15" s="88" customFormat="1" ht="20.100000000000001" customHeight="1" x14ac:dyDescent="0.25">
      <c r="B74" s="293"/>
      <c r="C74" s="258"/>
      <c r="D74" s="258"/>
      <c r="E74" s="258"/>
      <c r="F74" s="258"/>
      <c r="G74" s="258"/>
      <c r="H74" s="258"/>
      <c r="I74" s="257"/>
      <c r="J74" s="177"/>
      <c r="K74" s="19"/>
      <c r="L74" s="115">
        <f>IF(AND(B74&lt;&gt;"",K74&lt;&gt;""),0.25,0)</f>
        <v>0</v>
      </c>
      <c r="M74" s="116">
        <f>L74</f>
        <v>0</v>
      </c>
      <c r="N74" s="251"/>
      <c r="O74" s="252"/>
    </row>
    <row r="75" spans="2:15" s="88" customFormat="1" ht="20.100000000000001" customHeight="1" x14ac:dyDescent="0.25">
      <c r="B75" s="293"/>
      <c r="C75" s="258"/>
      <c r="D75" s="258"/>
      <c r="E75" s="258"/>
      <c r="F75" s="258"/>
      <c r="G75" s="258"/>
      <c r="H75" s="258"/>
      <c r="I75" s="257"/>
      <c r="J75" s="177"/>
      <c r="K75" s="19"/>
      <c r="L75" s="115">
        <f t="shared" ref="L75:L76" si="29">IF(AND(B75&lt;&gt;"",K75&lt;&gt;""),0.25,0)</f>
        <v>0</v>
      </c>
      <c r="M75" s="116">
        <f t="shared" ref="M75:M76" si="30">L75</f>
        <v>0</v>
      </c>
      <c r="N75" s="251"/>
      <c r="O75" s="252"/>
    </row>
    <row r="76" spans="2:15" s="88" customFormat="1" ht="20.100000000000001" customHeight="1" thickBot="1" x14ac:dyDescent="0.3">
      <c r="B76" s="284"/>
      <c r="C76" s="285"/>
      <c r="D76" s="285"/>
      <c r="E76" s="285"/>
      <c r="F76" s="285"/>
      <c r="G76" s="285"/>
      <c r="H76" s="285"/>
      <c r="I76" s="286"/>
      <c r="J76" s="180"/>
      <c r="K76" s="90"/>
      <c r="L76" s="115">
        <f t="shared" si="29"/>
        <v>0</v>
      </c>
      <c r="M76" s="116">
        <f t="shared" si="30"/>
        <v>0</v>
      </c>
      <c r="N76" s="251"/>
      <c r="O76" s="252"/>
    </row>
    <row r="77" spans="2:15" s="71" customFormat="1" ht="23.25" customHeight="1" x14ac:dyDescent="0.25">
      <c r="B77" s="112" t="s">
        <v>105</v>
      </c>
      <c r="C77" s="109"/>
      <c r="D77" s="109"/>
      <c r="E77" s="109"/>
      <c r="F77" s="109"/>
      <c r="G77" s="109"/>
      <c r="H77" s="109"/>
      <c r="I77" s="109"/>
      <c r="J77" s="109"/>
      <c r="K77" s="110"/>
      <c r="L77" s="288">
        <f>SUM(L79:L81)</f>
        <v>0</v>
      </c>
      <c r="M77" s="288">
        <f>SUM(M79:M81)</f>
        <v>0</v>
      </c>
    </row>
    <row r="78" spans="2:15" ht="30" customHeight="1" x14ac:dyDescent="0.25">
      <c r="B78" s="292" t="s">
        <v>130</v>
      </c>
      <c r="C78" s="281"/>
      <c r="D78" s="281"/>
      <c r="E78" s="113"/>
      <c r="F78" s="113"/>
      <c r="G78" s="113" t="s">
        <v>131</v>
      </c>
      <c r="H78" s="113"/>
      <c r="I78" s="113"/>
      <c r="J78" s="107" t="s">
        <v>11</v>
      </c>
      <c r="K78" s="120" t="s">
        <v>13</v>
      </c>
      <c r="L78" s="289"/>
      <c r="M78" s="289"/>
    </row>
    <row r="79" spans="2:15" s="88" customFormat="1" ht="20.100000000000001" customHeight="1" x14ac:dyDescent="0.25">
      <c r="B79" s="293"/>
      <c r="C79" s="258"/>
      <c r="D79" s="258"/>
      <c r="E79" s="257"/>
      <c r="F79" s="258"/>
      <c r="G79" s="258"/>
      <c r="H79" s="258"/>
      <c r="I79" s="257"/>
      <c r="J79" s="178"/>
      <c r="K79" s="19"/>
      <c r="L79" s="115">
        <f>IF(AND(B79&lt;&gt;"",K79&lt;&gt;""),1,0)</f>
        <v>0</v>
      </c>
      <c r="M79" s="116">
        <f>L79</f>
        <v>0</v>
      </c>
      <c r="N79" s="251"/>
      <c r="O79" s="252"/>
    </row>
    <row r="80" spans="2:15" s="88" customFormat="1" ht="20.100000000000001" customHeight="1" x14ac:dyDescent="0.25">
      <c r="B80" s="293"/>
      <c r="C80" s="258"/>
      <c r="D80" s="258"/>
      <c r="E80" s="257"/>
      <c r="F80" s="258"/>
      <c r="G80" s="258"/>
      <c r="H80" s="258"/>
      <c r="I80" s="257"/>
      <c r="J80" s="178"/>
      <c r="K80" s="19"/>
      <c r="L80" s="115">
        <f t="shared" ref="L80:L81" si="31">IF(AND(B80&lt;&gt;"",K80&lt;&gt;""),1,0)</f>
        <v>0</v>
      </c>
      <c r="M80" s="116">
        <f t="shared" ref="M80:M81" si="32">L80</f>
        <v>0</v>
      </c>
      <c r="N80" s="251"/>
      <c r="O80" s="252"/>
    </row>
    <row r="81" spans="2:15" s="88" customFormat="1" ht="20.100000000000001" customHeight="1" thickBot="1" x14ac:dyDescent="0.3">
      <c r="B81" s="284"/>
      <c r="C81" s="285"/>
      <c r="D81" s="285"/>
      <c r="E81" s="286"/>
      <c r="F81" s="285"/>
      <c r="G81" s="285"/>
      <c r="H81" s="285"/>
      <c r="I81" s="286"/>
      <c r="J81" s="179"/>
      <c r="K81" s="90"/>
      <c r="L81" s="118">
        <f t="shared" si="31"/>
        <v>0</v>
      </c>
      <c r="M81" s="119">
        <f t="shared" si="32"/>
        <v>0</v>
      </c>
      <c r="N81" s="251"/>
      <c r="O81" s="252"/>
    </row>
    <row r="82" spans="2:15" ht="30" customHeight="1" x14ac:dyDescent="0.25">
      <c r="B82" s="259" t="s">
        <v>147</v>
      </c>
      <c r="C82" s="260"/>
      <c r="D82" s="260"/>
      <c r="E82" s="260"/>
      <c r="F82" s="260"/>
      <c r="G82" s="260"/>
      <c r="H82" s="260"/>
      <c r="I82" s="260"/>
      <c r="J82" s="260"/>
      <c r="K82" s="261"/>
    </row>
    <row r="83" spans="2:15" ht="30" customHeight="1" x14ac:dyDescent="0.25">
      <c r="B83" s="262"/>
      <c r="C83" s="263"/>
      <c r="D83" s="263"/>
      <c r="E83" s="263"/>
      <c r="F83" s="263"/>
      <c r="G83" s="263"/>
      <c r="H83" s="263"/>
      <c r="I83" s="263"/>
      <c r="J83" s="263"/>
      <c r="K83" s="264"/>
    </row>
    <row r="84" spans="2:15" ht="30" customHeight="1" x14ac:dyDescent="0.25">
      <c r="B84" s="262"/>
      <c r="C84" s="263"/>
      <c r="D84" s="263"/>
      <c r="E84" s="263"/>
      <c r="F84" s="263"/>
      <c r="G84" s="263"/>
      <c r="H84" s="263"/>
      <c r="I84" s="263"/>
      <c r="J84" s="263"/>
      <c r="K84" s="264"/>
    </row>
    <row r="85" spans="2:15" ht="30" customHeight="1" thickBot="1" x14ac:dyDescent="0.3">
      <c r="B85" s="265"/>
      <c r="C85" s="266"/>
      <c r="D85" s="266"/>
      <c r="E85" s="266"/>
      <c r="F85" s="266"/>
      <c r="G85" s="266"/>
      <c r="H85" s="266"/>
      <c r="I85" s="266"/>
      <c r="J85" s="266"/>
      <c r="K85" s="267"/>
    </row>
  </sheetData>
  <sheetProtection algorithmName="SHA-512" hashValue="4/Vn+FUQwTlkIbwBr4Q/twAChgHgg/iIwPd29pSY9Dv3DGHPhRAGsGgt+RRXZ4Y/goQDWAY29C//Zxz/GwyUPg==" saltValue="yEpnphm79/n8oVWqqN9prA==" spinCount="100000" sheet="1" objects="1" scenarios="1" insertRows="0" deleteRows="0" selectLockedCells="1"/>
  <mergeCells count="214">
    <mergeCell ref="B42:E42"/>
    <mergeCell ref="G42:I42"/>
    <mergeCell ref="N42:O42"/>
    <mergeCell ref="B44:E44"/>
    <mergeCell ref="G44:I44"/>
    <mergeCell ref="N44:O44"/>
    <mergeCell ref="B45:E45"/>
    <mergeCell ref="G45:I45"/>
    <mergeCell ref="N45:O45"/>
    <mergeCell ref="B32:F32"/>
    <mergeCell ref="H32:I32"/>
    <mergeCell ref="N32:O32"/>
    <mergeCell ref="B33:F33"/>
    <mergeCell ref="H33:I33"/>
    <mergeCell ref="N33:O33"/>
    <mergeCell ref="B47:E47"/>
    <mergeCell ref="G47:I47"/>
    <mergeCell ref="N47:O47"/>
    <mergeCell ref="B43:E43"/>
    <mergeCell ref="G43:I43"/>
    <mergeCell ref="N43:O43"/>
    <mergeCell ref="B46:E46"/>
    <mergeCell ref="G46:I46"/>
    <mergeCell ref="N46:O46"/>
    <mergeCell ref="B39:E39"/>
    <mergeCell ref="G39:I39"/>
    <mergeCell ref="N39:O39"/>
    <mergeCell ref="B40:E40"/>
    <mergeCell ref="G40:I40"/>
    <mergeCell ref="N40:O40"/>
    <mergeCell ref="B41:E41"/>
    <mergeCell ref="G41:I41"/>
    <mergeCell ref="N41:O41"/>
    <mergeCell ref="B19:G19"/>
    <mergeCell ref="H19:I19"/>
    <mergeCell ref="N19:O19"/>
    <mergeCell ref="B25:F25"/>
    <mergeCell ref="H25:I25"/>
    <mergeCell ref="N25:O25"/>
    <mergeCell ref="B26:F26"/>
    <mergeCell ref="H26:I26"/>
    <mergeCell ref="N26:O26"/>
    <mergeCell ref="B11:G11"/>
    <mergeCell ref="H11:I11"/>
    <mergeCell ref="N11:O11"/>
    <mergeCell ref="B12:G12"/>
    <mergeCell ref="H12:I12"/>
    <mergeCell ref="N12:O12"/>
    <mergeCell ref="B18:G18"/>
    <mergeCell ref="H18:I18"/>
    <mergeCell ref="N18:O18"/>
    <mergeCell ref="L8:L9"/>
    <mergeCell ref="L15:L16"/>
    <mergeCell ref="L22:L23"/>
    <mergeCell ref="L29:L30"/>
    <mergeCell ref="L36:L37"/>
    <mergeCell ref="B48:E48"/>
    <mergeCell ref="M2:M5"/>
    <mergeCell ref="N2:N5"/>
    <mergeCell ref="F70:G70"/>
    <mergeCell ref="H70:I70"/>
    <mergeCell ref="H14:I14"/>
    <mergeCell ref="B16:G16"/>
    <mergeCell ref="H16:I16"/>
    <mergeCell ref="B17:G17"/>
    <mergeCell ref="H17:I17"/>
    <mergeCell ref="B9:G9"/>
    <mergeCell ref="H9:I9"/>
    <mergeCell ref="B10:G10"/>
    <mergeCell ref="H10:I10"/>
    <mergeCell ref="B13:G13"/>
    <mergeCell ref="H13:I13"/>
    <mergeCell ref="B24:F24"/>
    <mergeCell ref="H24:I24"/>
    <mergeCell ref="B27:F27"/>
    <mergeCell ref="B73:I73"/>
    <mergeCell ref="B74:I74"/>
    <mergeCell ref="B75:I75"/>
    <mergeCell ref="B76:I76"/>
    <mergeCell ref="B7:K7"/>
    <mergeCell ref="B50:K50"/>
    <mergeCell ref="B52:F52"/>
    <mergeCell ref="B51:F51"/>
    <mergeCell ref="B8:K8"/>
    <mergeCell ref="B15:K15"/>
    <mergeCell ref="B53:F53"/>
    <mergeCell ref="B54:F54"/>
    <mergeCell ref="G54:I54"/>
    <mergeCell ref="B36:K36"/>
    <mergeCell ref="B49:E49"/>
    <mergeCell ref="B37:E37"/>
    <mergeCell ref="B38:E38"/>
    <mergeCell ref="B35:F35"/>
    <mergeCell ref="H35:I35"/>
    <mergeCell ref="G37:I37"/>
    <mergeCell ref="B14:G14"/>
    <mergeCell ref="H65:I65"/>
    <mergeCell ref="B66:E66"/>
    <mergeCell ref="F66:G66"/>
    <mergeCell ref="H66:I66"/>
    <mergeCell ref="B68:E68"/>
    <mergeCell ref="B70:E70"/>
    <mergeCell ref="B71:E71"/>
    <mergeCell ref="F71:G71"/>
    <mergeCell ref="H71:I71"/>
    <mergeCell ref="B20:G20"/>
    <mergeCell ref="H20:I20"/>
    <mergeCell ref="B21:G21"/>
    <mergeCell ref="H21:I21"/>
    <mergeCell ref="B23:F23"/>
    <mergeCell ref="H23:I23"/>
    <mergeCell ref="B30:F30"/>
    <mergeCell ref="H30:I30"/>
    <mergeCell ref="B31:F31"/>
    <mergeCell ref="H31:I31"/>
    <mergeCell ref="B34:F34"/>
    <mergeCell ref="H34:I34"/>
    <mergeCell ref="H27:I27"/>
    <mergeCell ref="B28:F28"/>
    <mergeCell ref="H28:I28"/>
    <mergeCell ref="H63:I63"/>
    <mergeCell ref="G38:I38"/>
    <mergeCell ref="G48:I48"/>
    <mergeCell ref="L77:L78"/>
    <mergeCell ref="B55:F55"/>
    <mergeCell ref="B59:F59"/>
    <mergeCell ref="B57:F57"/>
    <mergeCell ref="B58:F58"/>
    <mergeCell ref="B60:F60"/>
    <mergeCell ref="B61:K61"/>
    <mergeCell ref="L51:L52"/>
    <mergeCell ref="L56:L57"/>
    <mergeCell ref="L62:L63"/>
    <mergeCell ref="L67:L68"/>
    <mergeCell ref="L72:L73"/>
    <mergeCell ref="G55:I55"/>
    <mergeCell ref="B64:E64"/>
    <mergeCell ref="F64:G64"/>
    <mergeCell ref="H64:I64"/>
    <mergeCell ref="B65:E65"/>
    <mergeCell ref="F65:G65"/>
    <mergeCell ref="G57:I57"/>
    <mergeCell ref="G58:I58"/>
    <mergeCell ref="G59:I59"/>
    <mergeCell ref="G60:I60"/>
    <mergeCell ref="B63:E63"/>
    <mergeCell ref="F63:G63"/>
    <mergeCell ref="G49:I49"/>
    <mergeCell ref="G52:I52"/>
    <mergeCell ref="G53:I53"/>
    <mergeCell ref="L2:L4"/>
    <mergeCell ref="B81:E81"/>
    <mergeCell ref="F81:I81"/>
    <mergeCell ref="M8:M9"/>
    <mergeCell ref="M15:M16"/>
    <mergeCell ref="M22:M23"/>
    <mergeCell ref="M29:M30"/>
    <mergeCell ref="M36:M37"/>
    <mergeCell ref="M51:M52"/>
    <mergeCell ref="M56:M57"/>
    <mergeCell ref="M62:M63"/>
    <mergeCell ref="M67:M68"/>
    <mergeCell ref="M72:M73"/>
    <mergeCell ref="M77:M78"/>
    <mergeCell ref="B78:D78"/>
    <mergeCell ref="B79:E79"/>
    <mergeCell ref="F79:I79"/>
    <mergeCell ref="B80:E80"/>
    <mergeCell ref="F80:I80"/>
    <mergeCell ref="F68:G68"/>
    <mergeCell ref="H68:I68"/>
    <mergeCell ref="B69:E69"/>
    <mergeCell ref="F69:G69"/>
    <mergeCell ref="H69:I69"/>
    <mergeCell ref="B82:K82"/>
    <mergeCell ref="B83:K85"/>
    <mergeCell ref="C2:K2"/>
    <mergeCell ref="C3:K3"/>
    <mergeCell ref="C4:G5"/>
    <mergeCell ref="O2:O5"/>
    <mergeCell ref="N8:O9"/>
    <mergeCell ref="N10:O10"/>
    <mergeCell ref="N13:O13"/>
    <mergeCell ref="N14:O14"/>
    <mergeCell ref="N17:O17"/>
    <mergeCell ref="N20:O20"/>
    <mergeCell ref="N21:O21"/>
    <mergeCell ref="N24:O24"/>
    <mergeCell ref="N27:O27"/>
    <mergeCell ref="N28:O28"/>
    <mergeCell ref="N31:O31"/>
    <mergeCell ref="N34:O34"/>
    <mergeCell ref="N35:O35"/>
    <mergeCell ref="N38:O38"/>
    <mergeCell ref="N48:O48"/>
    <mergeCell ref="N49:O49"/>
    <mergeCell ref="N53:O53"/>
    <mergeCell ref="N54:O54"/>
    <mergeCell ref="N55:O55"/>
    <mergeCell ref="N58:O58"/>
    <mergeCell ref="N59:O59"/>
    <mergeCell ref="N60:O60"/>
    <mergeCell ref="N64:O64"/>
    <mergeCell ref="N65:O65"/>
    <mergeCell ref="N81:O81"/>
    <mergeCell ref="N66:O66"/>
    <mergeCell ref="N69:O69"/>
    <mergeCell ref="N70:O70"/>
    <mergeCell ref="N71:O71"/>
    <mergeCell ref="N74:O74"/>
    <mergeCell ref="N75:O75"/>
    <mergeCell ref="N76:O76"/>
    <mergeCell ref="N79:O79"/>
    <mergeCell ref="N80:O80"/>
  </mergeCells>
  <conditionalFormatting sqref="M7">
    <cfRule type="cellIs" dxfId="3" priority="3" operator="greaterThan">
      <formula>45</formula>
    </cfRule>
  </conditionalFormatting>
  <conditionalFormatting sqref="M50">
    <cfRule type="cellIs" dxfId="2" priority="2" operator="greaterThan">
      <formula>5</formula>
    </cfRule>
  </conditionalFormatting>
  <conditionalFormatting sqref="M61">
    <cfRule type="cellIs" dxfId="1" priority="1" operator="greaterThan">
      <formula>5</formula>
    </cfRule>
  </conditionalFormatting>
  <dataValidations count="3">
    <dataValidation type="list" allowBlank="1" showInputMessage="1" showErrorMessage="1" sqref="H69:I71">
      <formula1>CONGRESO_INTERNACIONAL</formula1>
    </dataValidation>
    <dataValidation type="list" allowBlank="1" showInputMessage="1" showErrorMessage="1" sqref="H64:I66">
      <formula1>CONGRESO_NACIONAL</formula1>
    </dataValidation>
    <dataValidation type="list" allowBlank="1" showInputMessage="1" showErrorMessage="1" sqref="G38:I49">
      <formula1>CUARTILES_ARTICULOS</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6"/>
  <sheetViews>
    <sheetView topLeftCell="A43" workbookViewId="0">
      <selection activeCell="B54" sqref="B54:I56"/>
    </sheetView>
  </sheetViews>
  <sheetFormatPr baseColWidth="10" defaultColWidth="9.140625" defaultRowHeight="30" customHeight="1" x14ac:dyDescent="0.25"/>
  <cols>
    <col min="1" max="1" width="1.5703125" style="72" customWidth="1"/>
    <col min="2" max="2" width="49.5703125" style="82" customWidth="1"/>
    <col min="3" max="3" width="14.5703125" style="72" customWidth="1"/>
    <col min="4" max="4" width="15.42578125" style="72" customWidth="1"/>
    <col min="5" max="5" width="14" style="72" customWidth="1"/>
    <col min="6" max="6" width="13.5703125" style="72" customWidth="1"/>
    <col min="7" max="7" width="23.140625" style="72" customWidth="1"/>
    <col min="8" max="8" width="13.140625" style="72" customWidth="1"/>
    <col min="9" max="9" width="15.85546875" style="72" customWidth="1"/>
    <col min="10" max="10" width="14.28515625" style="72" hidden="1" customWidth="1"/>
    <col min="11" max="11" width="14.140625" style="72" hidden="1" customWidth="1"/>
    <col min="12" max="12" width="13.42578125" style="72" hidden="1" customWidth="1"/>
    <col min="13" max="13" width="27" style="72" hidden="1" customWidth="1"/>
    <col min="14" max="16384" width="9.140625" style="72"/>
  </cols>
  <sheetData>
    <row r="1" spans="2:13" ht="11.25" customHeight="1" thickBot="1" x14ac:dyDescent="0.3">
      <c r="B1" s="72"/>
    </row>
    <row r="2" spans="2:13" ht="30" customHeight="1" x14ac:dyDescent="0.3">
      <c r="B2" s="91"/>
      <c r="C2" s="74" t="s">
        <v>0</v>
      </c>
      <c r="D2" s="74"/>
      <c r="E2" s="74"/>
      <c r="F2" s="74"/>
      <c r="G2" s="74"/>
      <c r="H2" s="74"/>
      <c r="I2" s="92"/>
      <c r="J2" s="282" t="s">
        <v>136</v>
      </c>
      <c r="K2" s="231" t="s">
        <v>137</v>
      </c>
      <c r="L2" s="231" t="s">
        <v>138</v>
      </c>
    </row>
    <row r="3" spans="2:13" ht="18.75" customHeight="1" x14ac:dyDescent="0.3">
      <c r="B3" s="93"/>
      <c r="C3" s="154" t="s">
        <v>123</v>
      </c>
      <c r="D3" s="77"/>
      <c r="E3" s="77"/>
      <c r="F3" s="77"/>
      <c r="G3" s="77"/>
      <c r="H3" s="77"/>
      <c r="I3" s="94"/>
      <c r="J3" s="283"/>
      <c r="K3" s="232"/>
      <c r="L3" s="232"/>
    </row>
    <row r="4" spans="2:13" ht="17.25" customHeight="1" x14ac:dyDescent="0.25">
      <c r="B4" s="93"/>
      <c r="C4" s="272" t="str">
        <f>CONCATENATE(IF(SOL_NOMBRE&lt;&gt;"",UPPER(SOL_NOMBRE),"")," ",UPPER(SOL_APELLIDOS),IF(SOL_NIF&lt;&gt;"", CONCATENATE(" ( ",    SOL_NIF," ) "),""))</f>
        <v xml:space="preserve"> </v>
      </c>
      <c r="D4" s="272"/>
      <c r="E4" s="272"/>
      <c r="F4" s="272"/>
      <c r="G4" s="272"/>
      <c r="H4" s="229" t="str">
        <f>IF( AND(SOL_FECHA_INI&lt;&gt;"",SOL_FECHA_FIN&lt;&gt;""),"Intervalo de fechas evaluable","")</f>
        <v/>
      </c>
      <c r="I4" s="230"/>
      <c r="J4" s="283"/>
      <c r="K4" s="232"/>
      <c r="L4" s="232"/>
    </row>
    <row r="5" spans="2:13" ht="15.75" customHeight="1" thickBot="1" x14ac:dyDescent="0.3">
      <c r="B5" s="93"/>
      <c r="C5" s="272"/>
      <c r="D5" s="272"/>
      <c r="E5" s="272"/>
      <c r="F5" s="272"/>
      <c r="G5" s="272"/>
      <c r="H5" s="164" t="str">
        <f>IF(ISBLANK(SOL_FECHA_INI),"",SOL_FECHA_INI)</f>
        <v/>
      </c>
      <c r="I5" s="175" t="str">
        <f>IF(ISBLANK(SOL_FECHA_FIN),"",SOL_FECHA_FIN+365)</f>
        <v/>
      </c>
      <c r="J5" s="165" t="s">
        <v>132</v>
      </c>
      <c r="K5" s="232"/>
      <c r="L5" s="232"/>
    </row>
    <row r="6" spans="2:13" s="71" customFormat="1" ht="38.25" customHeight="1" thickBot="1" x14ac:dyDescent="0.3">
      <c r="B6" s="167" t="s">
        <v>67</v>
      </c>
      <c r="C6" s="168"/>
      <c r="D6" s="168"/>
      <c r="E6" s="168"/>
      <c r="F6" s="168"/>
      <c r="G6" s="168"/>
      <c r="H6" s="168"/>
      <c r="I6" s="169"/>
      <c r="J6" s="170">
        <f>SUM(J7+J12+J17+J22+J27+J35+J32+J40+J45+J50+J55)</f>
        <v>0</v>
      </c>
      <c r="K6" s="163">
        <f>SUM(K7+K12+K17+K22+K27+K35+K32+K40+K45+K50+K55)</f>
        <v>0</v>
      </c>
      <c r="L6" s="171">
        <f>K6*L8</f>
        <v>0</v>
      </c>
    </row>
    <row r="7" spans="2:13" s="71" customFormat="1" ht="23.25" customHeight="1" x14ac:dyDescent="0.25">
      <c r="B7" s="112" t="s">
        <v>106</v>
      </c>
      <c r="C7" s="109"/>
      <c r="D7" s="109"/>
      <c r="E7" s="109"/>
      <c r="F7" s="109"/>
      <c r="G7" s="109"/>
      <c r="H7" s="109"/>
      <c r="I7" s="110"/>
      <c r="J7" s="317">
        <f>SUM(J9:J11)</f>
        <v>0</v>
      </c>
      <c r="K7" s="317">
        <f>SUM(K9:K11)</f>
        <v>0</v>
      </c>
      <c r="L7" s="166" t="s">
        <v>139</v>
      </c>
    </row>
    <row r="8" spans="2:13" ht="27.75" customHeight="1" thickBot="1" x14ac:dyDescent="0.3">
      <c r="B8" s="292" t="s">
        <v>133</v>
      </c>
      <c r="C8" s="281"/>
      <c r="D8" s="281"/>
      <c r="E8" s="281"/>
      <c r="F8" s="281" t="s">
        <v>15</v>
      </c>
      <c r="G8" s="281"/>
      <c r="H8" s="173" t="s">
        <v>11</v>
      </c>
      <c r="I8" s="120" t="s">
        <v>13</v>
      </c>
      <c r="J8" s="318"/>
      <c r="K8" s="318"/>
      <c r="L8" s="114">
        <v>1</v>
      </c>
    </row>
    <row r="9" spans="2:13" s="88" customFormat="1" ht="20.100000000000001" customHeight="1" x14ac:dyDescent="0.25">
      <c r="B9" s="293"/>
      <c r="C9" s="258"/>
      <c r="D9" s="258"/>
      <c r="E9" s="257"/>
      <c r="F9" s="256"/>
      <c r="G9" s="257"/>
      <c r="H9" s="177"/>
      <c r="I9" s="19"/>
      <c r="J9" s="123">
        <f>IF(AND(B9&lt;&gt;"",I9&lt;&gt;""),0.2,0)</f>
        <v>0</v>
      </c>
      <c r="K9" s="122">
        <f>J9</f>
        <v>0</v>
      </c>
      <c r="L9" s="251"/>
      <c r="M9" s="252"/>
    </row>
    <row r="10" spans="2:13" s="88" customFormat="1" ht="20.100000000000001" customHeight="1" x14ac:dyDescent="0.25">
      <c r="B10" s="293"/>
      <c r="C10" s="258"/>
      <c r="D10" s="258"/>
      <c r="E10" s="257"/>
      <c r="F10" s="256"/>
      <c r="G10" s="257"/>
      <c r="H10" s="177"/>
      <c r="I10" s="19"/>
      <c r="J10" s="123">
        <f t="shared" ref="J10:J11" si="0">IF(AND(B10&lt;&gt;"",I10&lt;&gt;""),0.2,0)</f>
        <v>0</v>
      </c>
      <c r="K10" s="122">
        <f t="shared" ref="K10:K11" si="1">J10</f>
        <v>0</v>
      </c>
      <c r="L10" s="251"/>
      <c r="M10" s="252"/>
    </row>
    <row r="11" spans="2:13" s="88" customFormat="1" ht="20.100000000000001" customHeight="1" x14ac:dyDescent="0.25">
      <c r="B11" s="293"/>
      <c r="C11" s="258"/>
      <c r="D11" s="258"/>
      <c r="E11" s="257"/>
      <c r="F11" s="256"/>
      <c r="G11" s="257"/>
      <c r="H11" s="177"/>
      <c r="I11" s="19"/>
      <c r="J11" s="123">
        <f t="shared" si="0"/>
        <v>0</v>
      </c>
      <c r="K11" s="122">
        <f t="shared" si="1"/>
        <v>0</v>
      </c>
      <c r="L11" s="251"/>
      <c r="M11" s="252"/>
    </row>
    <row r="12" spans="2:13" s="71" customFormat="1" ht="23.25" customHeight="1" x14ac:dyDescent="0.25">
      <c r="B12" s="112" t="s">
        <v>107</v>
      </c>
      <c r="C12" s="109"/>
      <c r="D12" s="109"/>
      <c r="E12" s="109"/>
      <c r="F12" s="109"/>
      <c r="G12" s="109"/>
      <c r="H12" s="109"/>
      <c r="I12" s="110"/>
      <c r="J12" s="317">
        <f>SUM(J14:J16)</f>
        <v>0</v>
      </c>
      <c r="K12" s="317">
        <f>SUM(K14:K16)</f>
        <v>0</v>
      </c>
    </row>
    <row r="13" spans="2:13" ht="27.75" customHeight="1" x14ac:dyDescent="0.25">
      <c r="B13" s="292" t="s">
        <v>133</v>
      </c>
      <c r="C13" s="281"/>
      <c r="D13" s="281"/>
      <c r="E13" s="281"/>
      <c r="F13" s="281" t="s">
        <v>15</v>
      </c>
      <c r="G13" s="281"/>
      <c r="H13" s="173" t="s">
        <v>11</v>
      </c>
      <c r="I13" s="120" t="s">
        <v>13</v>
      </c>
      <c r="J13" s="318"/>
      <c r="K13" s="318"/>
    </row>
    <row r="14" spans="2:13" s="88" customFormat="1" ht="20.100000000000001" customHeight="1" x14ac:dyDescent="0.25">
      <c r="B14" s="293"/>
      <c r="C14" s="258"/>
      <c r="D14" s="258"/>
      <c r="E14" s="257"/>
      <c r="F14" s="256"/>
      <c r="G14" s="257"/>
      <c r="H14" s="177"/>
      <c r="I14" s="19"/>
      <c r="J14" s="123">
        <f>IF(AND(B14&lt;&gt;"",I14&lt;&gt;""),0.1,0)</f>
        <v>0</v>
      </c>
      <c r="K14" s="122">
        <f>J14</f>
        <v>0</v>
      </c>
      <c r="L14" s="251"/>
      <c r="M14" s="252"/>
    </row>
    <row r="15" spans="2:13" s="88" customFormat="1" ht="20.100000000000001" customHeight="1" x14ac:dyDescent="0.25">
      <c r="B15" s="293"/>
      <c r="C15" s="258"/>
      <c r="D15" s="258"/>
      <c r="E15" s="257"/>
      <c r="F15" s="256"/>
      <c r="G15" s="257"/>
      <c r="H15" s="177"/>
      <c r="I15" s="19"/>
      <c r="J15" s="123">
        <f t="shared" ref="J15:J16" si="2">IF(AND(B15&lt;&gt;"",I15&lt;&gt;""),0.1,0)</f>
        <v>0</v>
      </c>
      <c r="K15" s="122">
        <f t="shared" ref="K15:K16" si="3">J15</f>
        <v>0</v>
      </c>
      <c r="L15" s="251"/>
      <c r="M15" s="252"/>
    </row>
    <row r="16" spans="2:13" s="88" customFormat="1" ht="20.100000000000001" customHeight="1" x14ac:dyDescent="0.25">
      <c r="B16" s="293"/>
      <c r="C16" s="258"/>
      <c r="D16" s="258"/>
      <c r="E16" s="257"/>
      <c r="F16" s="256"/>
      <c r="G16" s="257"/>
      <c r="H16" s="177"/>
      <c r="I16" s="19"/>
      <c r="J16" s="123">
        <f t="shared" si="2"/>
        <v>0</v>
      </c>
      <c r="K16" s="122">
        <f t="shared" si="3"/>
        <v>0</v>
      </c>
      <c r="L16" s="251"/>
      <c r="M16" s="252"/>
    </row>
    <row r="17" spans="2:13" s="71" customFormat="1" ht="23.25" customHeight="1" x14ac:dyDescent="0.25">
      <c r="B17" s="112" t="s">
        <v>108</v>
      </c>
      <c r="C17" s="109"/>
      <c r="D17" s="109"/>
      <c r="E17" s="109"/>
      <c r="F17" s="109"/>
      <c r="G17" s="109"/>
      <c r="H17" s="109"/>
      <c r="I17" s="110"/>
      <c r="J17" s="317">
        <f>SUM(J19:J21)</f>
        <v>0</v>
      </c>
      <c r="K17" s="317">
        <f>SUM(K19:K21)</f>
        <v>0</v>
      </c>
    </row>
    <row r="18" spans="2:13" ht="27.75" customHeight="1" x14ac:dyDescent="0.25">
      <c r="B18" s="292" t="s">
        <v>90</v>
      </c>
      <c r="C18" s="281"/>
      <c r="D18" s="281"/>
      <c r="E18" s="281"/>
      <c r="F18" s="173"/>
      <c r="G18" s="173" t="s">
        <v>134</v>
      </c>
      <c r="H18" s="173" t="s">
        <v>11</v>
      </c>
      <c r="I18" s="120" t="s">
        <v>13</v>
      </c>
      <c r="J18" s="318"/>
      <c r="K18" s="318"/>
    </row>
    <row r="19" spans="2:13" s="88" customFormat="1" ht="20.100000000000001" customHeight="1" x14ac:dyDescent="0.25">
      <c r="B19" s="293"/>
      <c r="C19" s="258"/>
      <c r="D19" s="258"/>
      <c r="E19" s="258"/>
      <c r="F19" s="257"/>
      <c r="G19" s="177"/>
      <c r="H19" s="177"/>
      <c r="I19" s="19"/>
      <c r="J19" s="123">
        <f>IF(AND(B19&lt;&gt;"",I19&lt;&gt;""),(0.5*G19/4),0)</f>
        <v>0</v>
      </c>
      <c r="K19" s="122">
        <f>J19</f>
        <v>0</v>
      </c>
      <c r="L19" s="251"/>
      <c r="M19" s="252"/>
    </row>
    <row r="20" spans="2:13" s="88" customFormat="1" ht="20.100000000000001" customHeight="1" x14ac:dyDescent="0.25">
      <c r="B20" s="293"/>
      <c r="C20" s="258"/>
      <c r="D20" s="258"/>
      <c r="E20" s="258"/>
      <c r="F20" s="257"/>
      <c r="G20" s="177"/>
      <c r="H20" s="177"/>
      <c r="I20" s="19"/>
      <c r="J20" s="123">
        <f t="shared" ref="J20:J21" si="4">IF(AND(B20&lt;&gt;"",I20&lt;&gt;""),(0.5*G20/4),0)</f>
        <v>0</v>
      </c>
      <c r="K20" s="122">
        <f t="shared" ref="K20:K21" si="5">J20</f>
        <v>0</v>
      </c>
      <c r="L20" s="251"/>
      <c r="M20" s="252"/>
    </row>
    <row r="21" spans="2:13" s="88" customFormat="1" ht="20.100000000000001" customHeight="1" x14ac:dyDescent="0.25">
      <c r="B21" s="293"/>
      <c r="C21" s="258"/>
      <c r="D21" s="258"/>
      <c r="E21" s="258"/>
      <c r="F21" s="257"/>
      <c r="G21" s="177"/>
      <c r="H21" s="177"/>
      <c r="I21" s="19"/>
      <c r="J21" s="123">
        <f t="shared" si="4"/>
        <v>0</v>
      </c>
      <c r="K21" s="122">
        <f t="shared" si="5"/>
        <v>0</v>
      </c>
      <c r="L21" s="251"/>
      <c r="M21" s="252"/>
    </row>
    <row r="22" spans="2:13" s="71" customFormat="1" ht="23.25" customHeight="1" x14ac:dyDescent="0.25">
      <c r="B22" s="112" t="s">
        <v>110</v>
      </c>
      <c r="C22" s="109"/>
      <c r="D22" s="109"/>
      <c r="E22" s="109"/>
      <c r="F22" s="109"/>
      <c r="G22" s="109"/>
      <c r="H22" s="109"/>
      <c r="I22" s="110"/>
      <c r="J22" s="317">
        <f>SUM(J24:J26)</f>
        <v>0</v>
      </c>
      <c r="K22" s="317">
        <f>SUM(K24:K26)</f>
        <v>0</v>
      </c>
    </row>
    <row r="23" spans="2:13" ht="27.75" customHeight="1" x14ac:dyDescent="0.25">
      <c r="B23" s="292" t="s">
        <v>111</v>
      </c>
      <c r="C23" s="281"/>
      <c r="D23" s="281"/>
      <c r="E23" s="281"/>
      <c r="F23" s="173"/>
      <c r="G23" s="173"/>
      <c r="H23" s="173" t="s">
        <v>11</v>
      </c>
      <c r="I23" s="120" t="s">
        <v>13</v>
      </c>
      <c r="J23" s="318"/>
      <c r="K23" s="318"/>
    </row>
    <row r="24" spans="2:13" s="88" customFormat="1" ht="20.100000000000001" customHeight="1" x14ac:dyDescent="0.25">
      <c r="B24" s="293"/>
      <c r="C24" s="258"/>
      <c r="D24" s="258"/>
      <c r="E24" s="258"/>
      <c r="F24" s="258"/>
      <c r="G24" s="257"/>
      <c r="H24" s="177"/>
      <c r="I24" s="19"/>
      <c r="J24" s="123">
        <f>IF(AND(B24&lt;&gt;"",I24&lt;&gt;""),0.2,0)</f>
        <v>0</v>
      </c>
      <c r="K24" s="122">
        <f>J24</f>
        <v>0</v>
      </c>
      <c r="L24" s="251"/>
      <c r="M24" s="252"/>
    </row>
    <row r="25" spans="2:13" s="88" customFormat="1" ht="20.100000000000001" customHeight="1" x14ac:dyDescent="0.25">
      <c r="B25" s="293"/>
      <c r="C25" s="258"/>
      <c r="D25" s="258"/>
      <c r="E25" s="258"/>
      <c r="F25" s="258"/>
      <c r="G25" s="257"/>
      <c r="H25" s="177"/>
      <c r="I25" s="19"/>
      <c r="J25" s="123">
        <f t="shared" ref="J25:J26" si="6">IF(AND(B25&lt;&gt;"",I25&lt;&gt;""),0.2,0)</f>
        <v>0</v>
      </c>
      <c r="K25" s="122">
        <f t="shared" ref="K25:K26" si="7">J25</f>
        <v>0</v>
      </c>
      <c r="L25" s="251"/>
      <c r="M25" s="252"/>
    </row>
    <row r="26" spans="2:13" s="88" customFormat="1" ht="20.100000000000001" customHeight="1" x14ac:dyDescent="0.25">
      <c r="B26" s="293"/>
      <c r="C26" s="258"/>
      <c r="D26" s="258"/>
      <c r="E26" s="258"/>
      <c r="F26" s="258"/>
      <c r="G26" s="257"/>
      <c r="H26" s="177"/>
      <c r="I26" s="19"/>
      <c r="J26" s="123">
        <f t="shared" si="6"/>
        <v>0</v>
      </c>
      <c r="K26" s="122">
        <f t="shared" si="7"/>
        <v>0</v>
      </c>
      <c r="L26" s="251"/>
      <c r="M26" s="252"/>
    </row>
    <row r="27" spans="2:13" s="71" customFormat="1" ht="23.25" customHeight="1" x14ac:dyDescent="0.25">
      <c r="B27" s="112" t="s">
        <v>112</v>
      </c>
      <c r="C27" s="109"/>
      <c r="D27" s="109"/>
      <c r="E27" s="109"/>
      <c r="F27" s="109"/>
      <c r="G27" s="109"/>
      <c r="H27" s="109"/>
      <c r="I27" s="110"/>
      <c r="J27" s="317">
        <f>SUM(J29)</f>
        <v>0</v>
      </c>
      <c r="K27" s="317">
        <f>SUM(K29)</f>
        <v>0</v>
      </c>
    </row>
    <row r="28" spans="2:13" ht="27.75" customHeight="1" x14ac:dyDescent="0.25">
      <c r="B28" s="292" t="s">
        <v>72</v>
      </c>
      <c r="C28" s="281"/>
      <c r="D28" s="281"/>
      <c r="E28" s="281"/>
      <c r="F28" s="173"/>
      <c r="G28" s="173"/>
      <c r="H28" s="173" t="s">
        <v>11</v>
      </c>
      <c r="I28" s="120" t="s">
        <v>13</v>
      </c>
      <c r="J28" s="318"/>
      <c r="K28" s="318"/>
    </row>
    <row r="29" spans="2:13" s="88" customFormat="1" ht="20.100000000000001" customHeight="1" x14ac:dyDescent="0.25">
      <c r="B29" s="293"/>
      <c r="C29" s="258"/>
      <c r="D29" s="258"/>
      <c r="E29" s="258"/>
      <c r="F29" s="258"/>
      <c r="G29" s="257"/>
      <c r="H29" s="177"/>
      <c r="I29" s="19"/>
      <c r="J29" s="123">
        <f>IF(AND(B29&lt;&gt;"",I29&lt;&gt;""),0.5,0)</f>
        <v>0</v>
      </c>
      <c r="K29" s="122">
        <f>J29</f>
        <v>0</v>
      </c>
      <c r="L29" s="251"/>
      <c r="M29" s="252"/>
    </row>
    <row r="30" spans="2:13" s="71" customFormat="1" ht="23.25" customHeight="1" x14ac:dyDescent="0.25">
      <c r="B30" s="112" t="s">
        <v>118</v>
      </c>
      <c r="C30" s="109"/>
      <c r="D30" s="109"/>
      <c r="E30" s="109"/>
      <c r="F30" s="109"/>
      <c r="G30" s="109"/>
      <c r="H30" s="109"/>
      <c r="I30" s="110"/>
      <c r="J30" s="317">
        <f>SUM(J32:J34)</f>
        <v>0</v>
      </c>
      <c r="K30" s="317">
        <f>SUM(K32:K34)</f>
        <v>0</v>
      </c>
    </row>
    <row r="31" spans="2:13" ht="27.75" customHeight="1" x14ac:dyDescent="0.25">
      <c r="B31" s="292" t="s">
        <v>72</v>
      </c>
      <c r="C31" s="281"/>
      <c r="D31" s="281"/>
      <c r="E31" s="281"/>
      <c r="F31" s="173"/>
      <c r="G31" s="173"/>
      <c r="H31" s="173" t="s">
        <v>11</v>
      </c>
      <c r="I31" s="120" t="s">
        <v>13</v>
      </c>
      <c r="J31" s="318"/>
      <c r="K31" s="318"/>
    </row>
    <row r="32" spans="2:13" s="88" customFormat="1" ht="20.100000000000001" customHeight="1" x14ac:dyDescent="0.25">
      <c r="B32" s="293"/>
      <c r="C32" s="258"/>
      <c r="D32" s="258"/>
      <c r="E32" s="258"/>
      <c r="F32" s="258"/>
      <c r="G32" s="257"/>
      <c r="H32" s="177"/>
      <c r="I32" s="19"/>
      <c r="J32" s="117"/>
      <c r="K32" s="122">
        <f>J32</f>
        <v>0</v>
      </c>
      <c r="L32" s="251"/>
      <c r="M32" s="252"/>
    </row>
    <row r="33" spans="2:13" s="88" customFormat="1" ht="20.100000000000001" customHeight="1" x14ac:dyDescent="0.25">
      <c r="B33" s="293"/>
      <c r="C33" s="258"/>
      <c r="D33" s="258"/>
      <c r="E33" s="258"/>
      <c r="F33" s="258"/>
      <c r="G33" s="257"/>
      <c r="H33" s="177"/>
      <c r="I33" s="19"/>
      <c r="J33" s="117"/>
      <c r="K33" s="122">
        <f t="shared" ref="K33:K34" si="8">J33</f>
        <v>0</v>
      </c>
      <c r="L33" s="251"/>
      <c r="M33" s="252"/>
    </row>
    <row r="34" spans="2:13" s="88" customFormat="1" ht="20.100000000000001" customHeight="1" x14ac:dyDescent="0.25">
      <c r="B34" s="293"/>
      <c r="C34" s="258"/>
      <c r="D34" s="258"/>
      <c r="E34" s="258"/>
      <c r="F34" s="258"/>
      <c r="G34" s="257"/>
      <c r="H34" s="177"/>
      <c r="I34" s="19"/>
      <c r="J34" s="117"/>
      <c r="K34" s="122">
        <f t="shared" si="8"/>
        <v>0</v>
      </c>
      <c r="L34" s="251"/>
      <c r="M34" s="252"/>
    </row>
    <row r="35" spans="2:13" s="71" customFormat="1" ht="23.25" customHeight="1" x14ac:dyDescent="0.25">
      <c r="B35" s="112" t="s">
        <v>113</v>
      </c>
      <c r="C35" s="109"/>
      <c r="D35" s="109"/>
      <c r="E35" s="109"/>
      <c r="F35" s="109"/>
      <c r="G35" s="109"/>
      <c r="H35" s="109"/>
      <c r="I35" s="110"/>
      <c r="J35" s="317">
        <f>SUM(J37)</f>
        <v>0</v>
      </c>
      <c r="K35" s="317">
        <f>SUM(K37)</f>
        <v>0</v>
      </c>
    </row>
    <row r="36" spans="2:13" ht="27.75" customHeight="1" x14ac:dyDescent="0.25">
      <c r="B36" s="292" t="s">
        <v>72</v>
      </c>
      <c r="C36" s="281"/>
      <c r="D36" s="281"/>
      <c r="E36" s="281"/>
      <c r="F36" s="173"/>
      <c r="G36" s="173"/>
      <c r="H36" s="173" t="s">
        <v>11</v>
      </c>
      <c r="I36" s="120" t="s">
        <v>13</v>
      </c>
      <c r="J36" s="318"/>
      <c r="K36" s="318"/>
    </row>
    <row r="37" spans="2:13" s="88" customFormat="1" ht="20.100000000000001" customHeight="1" x14ac:dyDescent="0.25">
      <c r="B37" s="293"/>
      <c r="C37" s="258"/>
      <c r="D37" s="258"/>
      <c r="E37" s="258"/>
      <c r="F37" s="258"/>
      <c r="G37" s="257"/>
      <c r="H37" s="177"/>
      <c r="I37" s="19"/>
      <c r="J37" s="123">
        <f>IF(AND(B37&lt;&gt;"",I37&lt;&gt;""),0.2,0)</f>
        <v>0</v>
      </c>
      <c r="K37" s="122">
        <f>J37</f>
        <v>0</v>
      </c>
      <c r="L37" s="251"/>
      <c r="M37" s="252"/>
    </row>
    <row r="38" spans="2:13" s="71" customFormat="1" ht="23.25" customHeight="1" x14ac:dyDescent="0.25">
      <c r="B38" s="112" t="s">
        <v>114</v>
      </c>
      <c r="C38" s="109"/>
      <c r="D38" s="109"/>
      <c r="E38" s="109"/>
      <c r="F38" s="109"/>
      <c r="G38" s="109"/>
      <c r="H38" s="109"/>
      <c r="I38" s="110"/>
      <c r="J38" s="317">
        <f>SUM(J40:J42)</f>
        <v>0</v>
      </c>
      <c r="K38" s="317">
        <f>SUM(K40:K42)</f>
        <v>0</v>
      </c>
    </row>
    <row r="39" spans="2:13" ht="27.75" customHeight="1" x14ac:dyDescent="0.25">
      <c r="B39" s="292" t="s">
        <v>135</v>
      </c>
      <c r="C39" s="281"/>
      <c r="D39" s="281"/>
      <c r="E39" s="281"/>
      <c r="F39" s="173"/>
      <c r="G39" s="173" t="s">
        <v>109</v>
      </c>
      <c r="H39" s="173" t="s">
        <v>11</v>
      </c>
      <c r="I39" s="120" t="s">
        <v>13</v>
      </c>
      <c r="J39" s="318"/>
      <c r="K39" s="318"/>
    </row>
    <row r="40" spans="2:13" s="88" customFormat="1" ht="20.100000000000001" customHeight="1" x14ac:dyDescent="0.25">
      <c r="B40" s="293"/>
      <c r="C40" s="258"/>
      <c r="D40" s="258"/>
      <c r="E40" s="258"/>
      <c r="F40" s="257"/>
      <c r="G40" s="177"/>
      <c r="H40" s="69"/>
      <c r="I40" s="19"/>
      <c r="J40" s="123">
        <f>IF(AND(B40&lt;&gt;"",I40&lt;&gt;""),(0.2*G40),0)</f>
        <v>0</v>
      </c>
      <c r="K40" s="122">
        <f>J40</f>
        <v>0</v>
      </c>
      <c r="L40" s="251"/>
      <c r="M40" s="252"/>
    </row>
    <row r="41" spans="2:13" s="88" customFormat="1" ht="20.100000000000001" customHeight="1" x14ac:dyDescent="0.25">
      <c r="B41" s="293"/>
      <c r="C41" s="258"/>
      <c r="D41" s="258"/>
      <c r="E41" s="258"/>
      <c r="F41" s="257"/>
      <c r="G41" s="177"/>
      <c r="H41" s="69"/>
      <c r="I41" s="19"/>
      <c r="J41" s="123">
        <f t="shared" ref="J41:J42" si="9">IF(AND(B41&lt;&gt;"",I41&lt;&gt;""),(0.2*G41),0)</f>
        <v>0</v>
      </c>
      <c r="K41" s="122">
        <f t="shared" ref="K41:K42" si="10">J41</f>
        <v>0</v>
      </c>
      <c r="L41" s="251"/>
      <c r="M41" s="252"/>
    </row>
    <row r="42" spans="2:13" s="88" customFormat="1" ht="20.100000000000001" customHeight="1" x14ac:dyDescent="0.25">
      <c r="B42" s="293"/>
      <c r="C42" s="258"/>
      <c r="D42" s="258"/>
      <c r="E42" s="258"/>
      <c r="F42" s="257"/>
      <c r="G42" s="177"/>
      <c r="H42" s="69"/>
      <c r="I42" s="19"/>
      <c r="J42" s="123">
        <f t="shared" si="9"/>
        <v>0</v>
      </c>
      <c r="K42" s="122">
        <f t="shared" si="10"/>
        <v>0</v>
      </c>
      <c r="L42" s="251"/>
      <c r="M42" s="252"/>
    </row>
    <row r="43" spans="2:13" s="71" customFormat="1" ht="23.25" customHeight="1" x14ac:dyDescent="0.25">
      <c r="B43" s="112" t="s">
        <v>115</v>
      </c>
      <c r="C43" s="109"/>
      <c r="D43" s="109"/>
      <c r="E43" s="109"/>
      <c r="F43" s="109"/>
      <c r="G43" s="109"/>
      <c r="H43" s="109"/>
      <c r="I43" s="110"/>
      <c r="J43" s="317">
        <f>SUM(J45:J47)</f>
        <v>0</v>
      </c>
      <c r="K43" s="317">
        <f>SUM(K45:K47)</f>
        <v>0</v>
      </c>
    </row>
    <row r="44" spans="2:13" ht="27.75" customHeight="1" x14ac:dyDescent="0.25">
      <c r="B44" s="292" t="s">
        <v>119</v>
      </c>
      <c r="C44" s="281"/>
      <c r="D44" s="281"/>
      <c r="E44" s="281"/>
      <c r="F44" s="281"/>
      <c r="G44" s="281"/>
      <c r="H44" s="173" t="s">
        <v>11</v>
      </c>
      <c r="I44" s="120" t="s">
        <v>13</v>
      </c>
      <c r="J44" s="318"/>
      <c r="K44" s="318"/>
    </row>
    <row r="45" spans="2:13" s="88" customFormat="1" ht="20.100000000000001" customHeight="1" x14ac:dyDescent="0.25">
      <c r="B45" s="293"/>
      <c r="C45" s="258"/>
      <c r="D45" s="258"/>
      <c r="E45" s="258"/>
      <c r="F45" s="258"/>
      <c r="G45" s="257"/>
      <c r="H45" s="177"/>
      <c r="I45" s="19"/>
      <c r="J45" s="123">
        <f>IF(AND(B45&lt;&gt;"",I45&lt;&gt;""),0.2,0)</f>
        <v>0</v>
      </c>
      <c r="K45" s="122">
        <f>J45</f>
        <v>0</v>
      </c>
      <c r="L45" s="251"/>
      <c r="M45" s="252"/>
    </row>
    <row r="46" spans="2:13" s="88" customFormat="1" ht="20.100000000000001" customHeight="1" x14ac:dyDescent="0.25">
      <c r="B46" s="293"/>
      <c r="C46" s="258"/>
      <c r="D46" s="258"/>
      <c r="E46" s="258"/>
      <c r="F46" s="258"/>
      <c r="G46" s="257"/>
      <c r="H46" s="177"/>
      <c r="I46" s="19"/>
      <c r="J46" s="123">
        <f t="shared" ref="J46:J47" si="11">IF(AND(B46&lt;&gt;"",I46&lt;&gt;""),0.2,0)</f>
        <v>0</v>
      </c>
      <c r="K46" s="122">
        <f t="shared" ref="K46:K47" si="12">J46</f>
        <v>0</v>
      </c>
      <c r="L46" s="251"/>
      <c r="M46" s="252"/>
    </row>
    <row r="47" spans="2:13" s="88" customFormat="1" ht="20.100000000000001" customHeight="1" x14ac:dyDescent="0.25">
      <c r="B47" s="293"/>
      <c r="C47" s="258"/>
      <c r="D47" s="258"/>
      <c r="E47" s="258"/>
      <c r="F47" s="258"/>
      <c r="G47" s="257"/>
      <c r="H47" s="177"/>
      <c r="I47" s="19"/>
      <c r="J47" s="123">
        <f t="shared" si="11"/>
        <v>0</v>
      </c>
      <c r="K47" s="122">
        <f t="shared" si="12"/>
        <v>0</v>
      </c>
      <c r="L47" s="251"/>
      <c r="M47" s="252"/>
    </row>
    <row r="48" spans="2:13" s="71" customFormat="1" ht="23.25" customHeight="1" x14ac:dyDescent="0.25">
      <c r="B48" s="112" t="s">
        <v>116</v>
      </c>
      <c r="C48" s="109"/>
      <c r="D48" s="109"/>
      <c r="E48" s="109"/>
      <c r="F48" s="109"/>
      <c r="G48" s="109"/>
      <c r="H48" s="109"/>
      <c r="I48" s="110"/>
      <c r="J48" s="317">
        <f>SUM(J50:J52)</f>
        <v>0</v>
      </c>
      <c r="K48" s="317">
        <f>SUM(K50:K52)</f>
        <v>0</v>
      </c>
    </row>
    <row r="49" spans="2:13" ht="27.75" customHeight="1" x14ac:dyDescent="0.25">
      <c r="B49" s="292" t="s">
        <v>93</v>
      </c>
      <c r="C49" s="281"/>
      <c r="D49" s="281"/>
      <c r="E49" s="281"/>
      <c r="F49" s="281"/>
      <c r="G49" s="281"/>
      <c r="H49" s="173" t="s">
        <v>11</v>
      </c>
      <c r="I49" s="120" t="s">
        <v>13</v>
      </c>
      <c r="J49" s="318"/>
      <c r="K49" s="318"/>
    </row>
    <row r="50" spans="2:13" s="88" customFormat="1" ht="20.100000000000001" customHeight="1" x14ac:dyDescent="0.25">
      <c r="B50" s="293"/>
      <c r="C50" s="258"/>
      <c r="D50" s="258"/>
      <c r="E50" s="258"/>
      <c r="F50" s="258"/>
      <c r="G50" s="257"/>
      <c r="H50" s="177"/>
      <c r="I50" s="19"/>
      <c r="J50" s="117"/>
      <c r="K50" s="122">
        <f>J50</f>
        <v>0</v>
      </c>
      <c r="L50" s="251"/>
      <c r="M50" s="252"/>
    </row>
    <row r="51" spans="2:13" s="88" customFormat="1" ht="20.100000000000001" customHeight="1" x14ac:dyDescent="0.25">
      <c r="B51" s="293"/>
      <c r="C51" s="258"/>
      <c r="D51" s="258"/>
      <c r="E51" s="258"/>
      <c r="F51" s="258"/>
      <c r="G51" s="257"/>
      <c r="H51" s="177"/>
      <c r="I51" s="19"/>
      <c r="J51" s="117"/>
      <c r="K51" s="122">
        <f t="shared" ref="K51:K52" si="13">J51</f>
        <v>0</v>
      </c>
      <c r="L51" s="251"/>
      <c r="M51" s="252"/>
    </row>
    <row r="52" spans="2:13" s="88" customFormat="1" ht="20.100000000000001" customHeight="1" thickBot="1" x14ac:dyDescent="0.3">
      <c r="B52" s="293"/>
      <c r="C52" s="258"/>
      <c r="D52" s="258"/>
      <c r="E52" s="258"/>
      <c r="F52" s="258"/>
      <c r="G52" s="257"/>
      <c r="H52" s="177"/>
      <c r="I52" s="19"/>
      <c r="J52" s="117"/>
      <c r="K52" s="122">
        <f t="shared" si="13"/>
        <v>0</v>
      </c>
      <c r="L52" s="251"/>
      <c r="M52" s="252"/>
    </row>
    <row r="53" spans="2:13" ht="30" customHeight="1" x14ac:dyDescent="0.25">
      <c r="B53" s="314" t="s">
        <v>147</v>
      </c>
      <c r="C53" s="315"/>
      <c r="D53" s="315"/>
      <c r="E53" s="315"/>
      <c r="F53" s="315"/>
      <c r="G53" s="315"/>
      <c r="H53" s="315"/>
      <c r="I53" s="316"/>
    </row>
    <row r="54" spans="2:13" ht="30" customHeight="1" x14ac:dyDescent="0.25">
      <c r="B54" s="221"/>
      <c r="C54" s="222"/>
      <c r="D54" s="222"/>
      <c r="E54" s="222"/>
      <c r="F54" s="222"/>
      <c r="G54" s="222"/>
      <c r="H54" s="222"/>
      <c r="I54" s="223"/>
    </row>
    <row r="55" spans="2:13" ht="30" customHeight="1" x14ac:dyDescent="0.25">
      <c r="B55" s="221"/>
      <c r="C55" s="222"/>
      <c r="D55" s="222"/>
      <c r="E55" s="222"/>
      <c r="F55" s="222"/>
      <c r="G55" s="222"/>
      <c r="H55" s="222"/>
      <c r="I55" s="223"/>
    </row>
    <row r="56" spans="2:13" ht="30" customHeight="1" thickBot="1" x14ac:dyDescent="0.3">
      <c r="B56" s="224"/>
      <c r="C56" s="225"/>
      <c r="D56" s="225"/>
      <c r="E56" s="225"/>
      <c r="F56" s="225"/>
      <c r="G56" s="225"/>
      <c r="H56" s="225"/>
      <c r="I56" s="226"/>
    </row>
  </sheetData>
  <sheetProtection algorithmName="SHA-512" hashValue="O3sSLH2EBs/R+jzNiwP3CY17yQMBXUGPDQPlmKgXtZ8sDvd2qoWrJID9z0+eunOAM7eNYEJWxR4TFtFKaNAvAA==" saltValue="sv2+i5zeJw2x6yxtULztHg==" spinCount="100000" sheet="1" objects="1" scenarios="1" insertRows="0" deleteRows="0" selectLockedCells="1"/>
  <mergeCells count="97">
    <mergeCell ref="L2:L5"/>
    <mergeCell ref="B47:G47"/>
    <mergeCell ref="B18:E18"/>
    <mergeCell ref="B14:E14"/>
    <mergeCell ref="F14:G14"/>
    <mergeCell ref="B15:E15"/>
    <mergeCell ref="F15:G15"/>
    <mergeCell ref="B16:E16"/>
    <mergeCell ref="F16:G16"/>
    <mergeCell ref="B19:F19"/>
    <mergeCell ref="B28:E28"/>
    <mergeCell ref="B31:E31"/>
    <mergeCell ref="B23:E23"/>
    <mergeCell ref="B20:F20"/>
    <mergeCell ref="B21:F21"/>
    <mergeCell ref="K38:K39"/>
    <mergeCell ref="K43:K44"/>
    <mergeCell ref="K48:K49"/>
    <mergeCell ref="B24:G24"/>
    <mergeCell ref="B25:G25"/>
    <mergeCell ref="J38:J39"/>
    <mergeCell ref="B26:G26"/>
    <mergeCell ref="B29:G29"/>
    <mergeCell ref="B32:G32"/>
    <mergeCell ref="B33:G33"/>
    <mergeCell ref="B34:G34"/>
    <mergeCell ref="B37:G37"/>
    <mergeCell ref="J35:J36"/>
    <mergeCell ref="J43:J44"/>
    <mergeCell ref="J48:J49"/>
    <mergeCell ref="J12:J13"/>
    <mergeCell ref="J17:J18"/>
    <mergeCell ref="J22:J23"/>
    <mergeCell ref="K30:K31"/>
    <mergeCell ref="K35:K36"/>
    <mergeCell ref="J27:J28"/>
    <mergeCell ref="J30:J31"/>
    <mergeCell ref="K12:K13"/>
    <mergeCell ref="K17:K18"/>
    <mergeCell ref="K22:K23"/>
    <mergeCell ref="K27:K28"/>
    <mergeCell ref="J2:J4"/>
    <mergeCell ref="F8:G8"/>
    <mergeCell ref="B9:E9"/>
    <mergeCell ref="F9:G9"/>
    <mergeCell ref="K7:K8"/>
    <mergeCell ref="J7:J8"/>
    <mergeCell ref="B8:E8"/>
    <mergeCell ref="K2:K5"/>
    <mergeCell ref="B50:G50"/>
    <mergeCell ref="B51:G51"/>
    <mergeCell ref="B52:G52"/>
    <mergeCell ref="B44:G44"/>
    <mergeCell ref="B45:G45"/>
    <mergeCell ref="B46:G46"/>
    <mergeCell ref="B53:I53"/>
    <mergeCell ref="B54:I56"/>
    <mergeCell ref="C4:G5"/>
    <mergeCell ref="H4:I4"/>
    <mergeCell ref="B40:F40"/>
    <mergeCell ref="B36:E36"/>
    <mergeCell ref="B39:E39"/>
    <mergeCell ref="B41:F41"/>
    <mergeCell ref="B42:F42"/>
    <mergeCell ref="B49:G49"/>
    <mergeCell ref="B10:E10"/>
    <mergeCell ref="F10:G10"/>
    <mergeCell ref="B11:E11"/>
    <mergeCell ref="F11:G11"/>
    <mergeCell ref="F13:G13"/>
    <mergeCell ref="B13:E13"/>
    <mergeCell ref="L9:M9"/>
    <mergeCell ref="L10:M10"/>
    <mergeCell ref="L11:M11"/>
    <mergeCell ref="L14:M14"/>
    <mergeCell ref="L15:M15"/>
    <mergeCell ref="L16:M16"/>
    <mergeCell ref="L19:M19"/>
    <mergeCell ref="L20:M20"/>
    <mergeCell ref="L21:M21"/>
    <mergeCell ref="L24:M24"/>
    <mergeCell ref="L25:M25"/>
    <mergeCell ref="L26:M26"/>
    <mergeCell ref="L32:M32"/>
    <mergeCell ref="L33:M33"/>
    <mergeCell ref="L34:M34"/>
    <mergeCell ref="L29:M29"/>
    <mergeCell ref="L37:M37"/>
    <mergeCell ref="L40:M40"/>
    <mergeCell ref="L41:M41"/>
    <mergeCell ref="L42:M42"/>
    <mergeCell ref="L45:M45"/>
    <mergeCell ref="L46:M46"/>
    <mergeCell ref="L47:M47"/>
    <mergeCell ref="L50:M50"/>
    <mergeCell ref="L51:M51"/>
    <mergeCell ref="L52:M52"/>
  </mergeCells>
  <conditionalFormatting sqref="K6">
    <cfRule type="cellIs" dxfId="0" priority="1" operator="greaterThan">
      <formula>5</formula>
    </cfRule>
  </conditionalFormatting>
  <dataValidations count="3">
    <dataValidation type="custom" allowBlank="1" showInputMessage="1" showErrorMessage="1" sqref="I9:I11 I14:I16">
      <formula1>ISTEXT(B9)</formula1>
    </dataValidation>
    <dataValidation type="whole" allowBlank="1" showInputMessage="1" showErrorMessage="1" errorTitle="Entrada de datos errónea" error="El número de meses no es correcto_x000a_" promptTitle="Intruduzca el nº de meses" prompt="Por favor introduzca el nº de meses" sqref="H40:H42">
      <formula1>0</formula1>
      <formula2>100</formula2>
    </dataValidation>
    <dataValidation type="whole" allowBlank="1" showInputMessage="1" showErrorMessage="1" errorTitle="Corrija el dato" error="Por favor, introduzca un número entero" sqref="G40:G42 G19:G21">
      <formula1>0</formula1>
      <formula2>1000</formula2>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workbookViewId="0">
      <selection activeCell="E10" sqref="E10:E12"/>
    </sheetView>
  </sheetViews>
  <sheetFormatPr baseColWidth="10" defaultRowHeight="15" x14ac:dyDescent="0.25"/>
  <cols>
    <col min="1" max="1" width="3.85546875" customWidth="1"/>
    <col min="2" max="2" width="24.85546875" customWidth="1"/>
    <col min="3" max="3" width="9" customWidth="1"/>
    <col min="5" max="5" width="23.42578125" customWidth="1"/>
    <col min="7" max="7" width="99.5703125" bestFit="1" customWidth="1"/>
  </cols>
  <sheetData>
    <row r="1" spans="2:7" x14ac:dyDescent="0.25">
      <c r="B1" s="40" t="s">
        <v>44</v>
      </c>
      <c r="C1" s="41"/>
      <c r="D1" s="40" t="s">
        <v>66</v>
      </c>
      <c r="E1" s="49"/>
      <c r="G1" s="30" t="s">
        <v>81</v>
      </c>
    </row>
    <row r="2" spans="2:7" x14ac:dyDescent="0.25">
      <c r="B2" s="42" t="s">
        <v>48</v>
      </c>
      <c r="C2" s="43">
        <v>4</v>
      </c>
      <c r="D2" s="50" t="s">
        <v>45</v>
      </c>
      <c r="E2" s="51">
        <v>1</v>
      </c>
      <c r="G2" s="29" t="s">
        <v>80</v>
      </c>
    </row>
    <row r="3" spans="2:7" x14ac:dyDescent="0.25">
      <c r="B3" s="42" t="s">
        <v>49</v>
      </c>
      <c r="C3" s="43">
        <v>3</v>
      </c>
      <c r="D3" s="50" t="s">
        <v>46</v>
      </c>
      <c r="E3" s="51">
        <v>0.9</v>
      </c>
      <c r="G3" s="29" t="s">
        <v>124</v>
      </c>
    </row>
    <row r="4" spans="2:7" x14ac:dyDescent="0.25">
      <c r="B4" s="42" t="s">
        <v>50</v>
      </c>
      <c r="C4" s="43">
        <v>2</v>
      </c>
      <c r="D4" s="50" t="s">
        <v>47</v>
      </c>
      <c r="E4" s="51">
        <v>0.8</v>
      </c>
      <c r="G4" s="29" t="s">
        <v>79</v>
      </c>
    </row>
    <row r="5" spans="2:7" ht="15.75" thickBot="1" x14ac:dyDescent="0.3">
      <c r="B5" s="44" t="s">
        <v>51</v>
      </c>
      <c r="C5" s="45">
        <v>1</v>
      </c>
      <c r="D5" s="50" t="s">
        <v>52</v>
      </c>
      <c r="E5" s="51">
        <v>0.5</v>
      </c>
      <c r="G5" s="29" t="s">
        <v>78</v>
      </c>
    </row>
    <row r="6" spans="2:7" ht="15.75" thickBot="1" x14ac:dyDescent="0.3">
      <c r="D6" s="50" t="s">
        <v>53</v>
      </c>
      <c r="E6" s="51">
        <v>0.2</v>
      </c>
      <c r="G6" s="29" t="s">
        <v>77</v>
      </c>
    </row>
    <row r="7" spans="2:7" ht="15.75" thickBot="1" x14ac:dyDescent="0.3">
      <c r="B7" s="25" t="s">
        <v>55</v>
      </c>
      <c r="C7" s="20"/>
      <c r="D7" s="52" t="s">
        <v>54</v>
      </c>
      <c r="E7" s="53">
        <v>0.1</v>
      </c>
      <c r="G7" s="29" t="s">
        <v>76</v>
      </c>
    </row>
    <row r="8" spans="2:7" x14ac:dyDescent="0.25">
      <c r="B8" s="21" t="s">
        <v>56</v>
      </c>
      <c r="C8" s="26">
        <v>6</v>
      </c>
      <c r="G8" s="29" t="s">
        <v>75</v>
      </c>
    </row>
    <row r="9" spans="2:7" ht="15.75" thickBot="1" x14ac:dyDescent="0.3">
      <c r="B9" s="23" t="s">
        <v>57</v>
      </c>
      <c r="C9" s="27">
        <v>0</v>
      </c>
      <c r="G9" s="29" t="s">
        <v>125</v>
      </c>
    </row>
    <row r="10" spans="2:7" ht="15.75" thickBot="1" x14ac:dyDescent="0.3">
      <c r="E10" s="67" t="s">
        <v>120</v>
      </c>
      <c r="G10" s="28" t="s">
        <v>126</v>
      </c>
    </row>
    <row r="11" spans="2:7" ht="15.75" thickBot="1" x14ac:dyDescent="0.3">
      <c r="B11" s="58" t="s">
        <v>60</v>
      </c>
      <c r="C11" s="59"/>
      <c r="E11" s="29" t="s">
        <v>121</v>
      </c>
      <c r="G11" s="47"/>
    </row>
    <row r="12" spans="2:7" ht="15.75" thickBot="1" x14ac:dyDescent="0.3">
      <c r="B12" s="60" t="s">
        <v>91</v>
      </c>
      <c r="C12" s="61">
        <v>10</v>
      </c>
      <c r="E12" s="28" t="s">
        <v>122</v>
      </c>
      <c r="G12" s="47"/>
    </row>
    <row r="13" spans="2:7" x14ac:dyDescent="0.25">
      <c r="B13" s="62" t="s">
        <v>48</v>
      </c>
      <c r="C13" s="63">
        <v>8</v>
      </c>
      <c r="G13" s="47"/>
    </row>
    <row r="14" spans="2:7" x14ac:dyDescent="0.25">
      <c r="B14" s="62" t="s">
        <v>49</v>
      </c>
      <c r="C14" s="63">
        <v>7</v>
      </c>
      <c r="G14" s="47"/>
    </row>
    <row r="15" spans="2:7" x14ac:dyDescent="0.25">
      <c r="B15" s="62" t="s">
        <v>50</v>
      </c>
      <c r="C15" s="63">
        <v>6</v>
      </c>
      <c r="G15" s="47"/>
    </row>
    <row r="16" spans="2:7" x14ac:dyDescent="0.25">
      <c r="B16" s="62" t="s">
        <v>61</v>
      </c>
      <c r="C16" s="64">
        <v>5</v>
      </c>
      <c r="G16" s="47"/>
    </row>
    <row r="17" spans="2:7" ht="15.75" thickBot="1" x14ac:dyDescent="0.3">
      <c r="B17" s="65" t="s">
        <v>62</v>
      </c>
      <c r="C17" s="66">
        <v>4</v>
      </c>
      <c r="G17" s="47"/>
    </row>
    <row r="18" spans="2:7" x14ac:dyDescent="0.25">
      <c r="B18" s="56" t="s">
        <v>63</v>
      </c>
      <c r="C18" s="54"/>
      <c r="G18" s="47"/>
    </row>
    <row r="19" spans="2:7" x14ac:dyDescent="0.25">
      <c r="B19" s="42" t="s">
        <v>86</v>
      </c>
      <c r="C19" s="54">
        <v>4</v>
      </c>
      <c r="G19" s="47"/>
    </row>
    <row r="20" spans="2:7" ht="15.75" thickBot="1" x14ac:dyDescent="0.3">
      <c r="B20" s="44" t="s">
        <v>87</v>
      </c>
      <c r="C20" s="55">
        <v>2</v>
      </c>
      <c r="G20" s="47"/>
    </row>
    <row r="21" spans="2:7" x14ac:dyDescent="0.25">
      <c r="B21" s="47"/>
      <c r="C21" s="47"/>
      <c r="G21" s="47"/>
    </row>
    <row r="22" spans="2:7" x14ac:dyDescent="0.25">
      <c r="B22" s="47"/>
      <c r="C22" s="47"/>
      <c r="G22" s="47"/>
    </row>
    <row r="23" spans="2:7" ht="15.75" thickBot="1" x14ac:dyDescent="0.3">
      <c r="G23" s="47"/>
    </row>
    <row r="24" spans="2:7" x14ac:dyDescent="0.25">
      <c r="B24" s="25" t="s">
        <v>68</v>
      </c>
      <c r="C24" s="20"/>
      <c r="G24" s="47"/>
    </row>
    <row r="25" spans="2:7" x14ac:dyDescent="0.25">
      <c r="B25" s="21" t="s">
        <v>102</v>
      </c>
      <c r="C25" s="22">
        <v>2</v>
      </c>
      <c r="G25" s="47"/>
    </row>
    <row r="26" spans="2:7" x14ac:dyDescent="0.25">
      <c r="B26" s="21" t="s">
        <v>69</v>
      </c>
      <c r="C26" s="22">
        <v>1</v>
      </c>
      <c r="G26" s="47"/>
    </row>
    <row r="27" spans="2:7" ht="15.75" thickBot="1" x14ac:dyDescent="0.3">
      <c r="B27" s="48"/>
      <c r="C27" s="24"/>
      <c r="G27" s="47"/>
    </row>
    <row r="28" spans="2:7" x14ac:dyDescent="0.25">
      <c r="B28" s="46" t="s">
        <v>70</v>
      </c>
      <c r="C28" s="22"/>
      <c r="G28" s="47"/>
    </row>
    <row r="29" spans="2:7" x14ac:dyDescent="0.25">
      <c r="B29" s="21" t="s">
        <v>102</v>
      </c>
      <c r="C29" s="22">
        <v>3</v>
      </c>
      <c r="G29" s="47"/>
    </row>
    <row r="30" spans="2:7" x14ac:dyDescent="0.25">
      <c r="B30" s="21" t="s">
        <v>69</v>
      </c>
      <c r="C30" s="22">
        <v>1.5</v>
      </c>
      <c r="G30" s="47"/>
    </row>
    <row r="31" spans="2:7" ht="15.75" thickBot="1" x14ac:dyDescent="0.3">
      <c r="B31" s="48"/>
      <c r="C31" s="24"/>
      <c r="G31" s="47"/>
    </row>
    <row r="32" spans="2:7" ht="15.75" thickBot="1" x14ac:dyDescent="0.3">
      <c r="G32" s="47"/>
    </row>
    <row r="33" spans="2:3" x14ac:dyDescent="0.25">
      <c r="B33" s="25" t="s">
        <v>88</v>
      </c>
      <c r="C33" s="20"/>
    </row>
    <row r="34" spans="2:3" x14ac:dyDescent="0.25">
      <c r="B34" s="21" t="s">
        <v>65</v>
      </c>
      <c r="C34" s="22">
        <v>0.5</v>
      </c>
    </row>
    <row r="35" spans="2:3" ht="15.75" thickBot="1" x14ac:dyDescent="0.3">
      <c r="B35" s="23" t="s">
        <v>64</v>
      </c>
      <c r="C35" s="24">
        <v>1</v>
      </c>
    </row>
    <row r="36" spans="2:3" x14ac:dyDescent="0.25">
      <c r="B36" s="25" t="s">
        <v>89</v>
      </c>
      <c r="C36" s="20"/>
    </row>
    <row r="37" spans="2:3" x14ac:dyDescent="0.25">
      <c r="B37" s="21" t="s">
        <v>65</v>
      </c>
      <c r="C37" s="22">
        <v>0.05</v>
      </c>
    </row>
    <row r="38" spans="2:3" ht="15.75" thickBot="1" x14ac:dyDescent="0.3">
      <c r="B38" s="23" t="s">
        <v>64</v>
      </c>
      <c r="C38" s="24">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25</vt:i4>
      </vt:variant>
    </vt:vector>
  </HeadingPairs>
  <TitlesOfParts>
    <vt:vector size="31" baseType="lpstr">
      <vt:lpstr>INSTRUCCIONES</vt:lpstr>
      <vt:lpstr>DATOS DEL SOLICITANTE</vt:lpstr>
      <vt:lpstr>A) TRAYECTORIA ACADÉMICA</vt:lpstr>
      <vt:lpstr>B) EXPERIENCIA INVESTIGADORA</vt:lpstr>
      <vt:lpstr>C) OTROS MÉRITOS</vt:lpstr>
      <vt:lpstr>RANGOS</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MCUARTILES_ARTICULOS</vt:lpstr>
      <vt:lpstr>MSI_NO</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lpstr>TOTAL_A</vt:lpstr>
      <vt:lpstr>TOTAL_B</vt:lpstr>
      <vt:lpstr>TOTAL_C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2021-01-22T09:44:57Z</dcterms:modified>
</cp:coreProperties>
</file>